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maribo\Downloads\SC550\Product launch\"/>
    </mc:Choice>
  </mc:AlternateContent>
  <xr:revisionPtr revIDLastSave="0" documentId="13_ncr:1_{3CAE5E83-6F3F-4D8A-A8B8-DBC8B20AEE8A}" xr6:coauthVersionLast="47" xr6:coauthVersionMax="47" xr10:uidLastSave="{00000000-0000-0000-0000-000000000000}"/>
  <bookViews>
    <workbookView xWindow="29580" yWindow="780" windowWidth="23040" windowHeight="11385" tabRatio="819" firstSheet="2" activeTab="2" xr2:uid="{00000000-000D-0000-FFFF-FFFF00000000}"/>
  </bookViews>
  <sheets>
    <sheet name="Fact sheet" sheetId="18" r:id="rId1"/>
    <sheet name="Models" sheetId="44" r:id="rId2"/>
    <sheet name="Master specs" sheetId="57" r:id="rId3"/>
    <sheet name="Accessories" sheetId="46" r:id="rId4"/>
    <sheet name="Default Accessory" sheetId="47" r:id="rId5"/>
    <sheet name="Features" sheetId="42" r:id="rId6"/>
    <sheet name="JTBD by Deck" sheetId="58" r:id="rId7"/>
    <sheet name="Running time calc Li ion" sheetId="55" r:id="rId8"/>
    <sheet name="Productivity calculator" sheetId="51" r:id="rId9"/>
  </sheets>
  <definedNames>
    <definedName name="_xlnm._FilterDatabase" localSheetId="4" hidden="1">'Default Accessory'!$D$3:$O$16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55" l="1"/>
  <c r="C12" i="55"/>
  <c r="E12" i="55"/>
  <c r="D12" i="55"/>
  <c r="D24" i="55"/>
  <c r="E24" i="55"/>
  <c r="D9" i="55"/>
  <c r="E9" i="55"/>
  <c r="F9" i="55"/>
  <c r="C9" i="55"/>
  <c r="E84" i="57"/>
  <c r="D84" i="57"/>
  <c r="C84" i="57"/>
  <c r="B84" i="57"/>
  <c r="E82" i="57"/>
  <c r="D82" i="57"/>
  <c r="C82" i="57"/>
  <c r="B82" i="57"/>
  <c r="E81" i="57"/>
  <c r="D81" i="57"/>
  <c r="C81" i="57"/>
  <c r="B81" i="57"/>
  <c r="E80" i="57"/>
  <c r="E83" i="57" s="1"/>
  <c r="D80" i="57"/>
  <c r="D83" i="57" s="1"/>
  <c r="C80" i="57"/>
  <c r="C83" i="57" s="1"/>
  <c r="B80" i="57"/>
  <c r="B83" i="57" s="1"/>
  <c r="B40" i="55"/>
  <c r="B27" i="55"/>
  <c r="B21" i="55"/>
  <c r="B15" i="55"/>
  <c r="C22" i="55" s="1"/>
  <c r="C23" i="55" s="1"/>
  <c r="B9" i="55"/>
  <c r="B3" i="55"/>
  <c r="F22" i="55" l="1"/>
  <c r="F23" i="55" s="1"/>
  <c r="E22" i="55"/>
  <c r="E23" i="55" s="1"/>
  <c r="D22" i="55"/>
  <c r="D23" i="55" s="1"/>
  <c r="C10" i="55"/>
  <c r="C11" i="55" s="1"/>
  <c r="F48" i="55"/>
  <c r="F49" i="55" s="1"/>
  <c r="F35" i="55"/>
  <c r="F36" i="55" s="1"/>
  <c r="D10" i="55"/>
  <c r="D11" i="55" s="1"/>
  <c r="E10" i="55"/>
  <c r="E11" i="55" s="1"/>
  <c r="C48" i="55"/>
  <c r="C49" i="55" s="1"/>
  <c r="F10" i="55"/>
  <c r="F11" i="55" s="1"/>
  <c r="D48" i="55"/>
  <c r="D49" i="55" s="1"/>
  <c r="E35" i="55"/>
  <c r="E36" i="55" s="1"/>
  <c r="C36" i="55"/>
  <c r="E48" i="55"/>
  <c r="E49" i="55" s="1"/>
  <c r="D35" i="55"/>
  <c r="D36" i="55" s="1"/>
  <c r="B33" i="51" l="1"/>
  <c r="B34" i="51"/>
  <c r="B13" i="51"/>
  <c r="B3" i="51"/>
  <c r="B24" i="51"/>
  <c r="B23" i="51"/>
  <c r="B14" i="51"/>
  <c r="B4" i="51"/>
  <c r="B37" i="51"/>
  <c r="B38" i="51"/>
  <c r="B27" i="51"/>
  <c r="B28" i="51"/>
  <c r="B17" i="51"/>
  <c r="B18" i="51"/>
  <c r="B7" i="51"/>
  <c r="C5" i="51" s="1"/>
  <c r="D7" i="18"/>
  <c r="E7" i="18"/>
  <c r="D9" i="18"/>
  <c r="E9" i="18"/>
  <c r="D11" i="18"/>
  <c r="E11" i="18"/>
  <c r="C16" i="51"/>
  <c r="D16" i="51"/>
  <c r="E16" i="51" s="1"/>
  <c r="C26" i="51"/>
  <c r="D26" i="51" s="1"/>
  <c r="E26" i="51" s="1"/>
  <c r="C36" i="51"/>
  <c r="D36" i="51" s="1"/>
  <c r="E36" i="51" s="1"/>
  <c r="C23" i="51" l="1"/>
  <c r="D23" i="51" s="1"/>
  <c r="E23" i="51" s="1"/>
  <c r="C24" i="51"/>
  <c r="D24" i="51" s="1"/>
  <c r="E24" i="51" s="1"/>
  <c r="C3" i="51"/>
  <c r="C25" i="51"/>
  <c r="D25" i="51" s="1"/>
  <c r="E25" i="51" s="1"/>
  <c r="C34" i="51"/>
  <c r="D34" i="51" s="1"/>
  <c r="E34" i="51" s="1"/>
  <c r="C33" i="51"/>
  <c r="D33" i="51" s="1"/>
  <c r="E33" i="51" s="1"/>
  <c r="C4" i="51"/>
  <c r="C15" i="51"/>
  <c r="D15" i="51" s="1"/>
  <c r="E15" i="51" s="1"/>
  <c r="C13" i="51"/>
  <c r="D13" i="51" s="1"/>
  <c r="E13" i="51" s="1"/>
  <c r="C35" i="51"/>
  <c r="D35" i="51" s="1"/>
  <c r="E35" i="51" s="1"/>
  <c r="B8" i="51"/>
  <c r="C14" i="51"/>
  <c r="D14" i="51" s="1"/>
  <c r="E14" i="51" s="1"/>
  <c r="C6" i="51" l="1"/>
  <c r="D6" i="51"/>
  <c r="E6" i="51" s="1"/>
  <c r="D5" i="51"/>
  <c r="E5" i="51" s="1"/>
  <c r="D4" i="51"/>
  <c r="E4" i="51" s="1"/>
  <c r="D3" i="51"/>
  <c r="E3" i="51" s="1"/>
</calcChain>
</file>

<file path=xl/sharedStrings.xml><?xml version="1.0" encoding="utf-8"?>
<sst xmlns="http://schemas.openxmlformats.org/spreadsheetml/2006/main" count="2074" uniqueCount="421">
  <si>
    <t>FACT SHEET</t>
  </si>
  <si>
    <t>Write the text in this column</t>
  </si>
  <si>
    <t>Factsheet level</t>
  </si>
  <si>
    <t>Product</t>
  </si>
  <si>
    <t>Header</t>
  </si>
  <si>
    <t>Total char. written</t>
  </si>
  <si>
    <t>Catalogue text - max. 300 characters</t>
  </si>
  <si>
    <t>Master Description - max. 2000 characters</t>
  </si>
  <si>
    <r>
      <t xml:space="preserve">Master Key selling points - max 600 characters. </t>
    </r>
    <r>
      <rPr>
        <sz val="10"/>
        <rFont val="Arial"/>
        <family val="2"/>
      </rPr>
      <t>Ma</t>
    </r>
    <r>
      <rPr>
        <sz val="10"/>
        <rFont val="Arial"/>
        <family val="2"/>
      </rPr>
      <t>ke minimum 4 key selling points. Always start with " - ".  Do not make any "-" in the text as this will be interpreted as a "bullet point".</t>
    </r>
  </si>
  <si>
    <t>MODELS</t>
  </si>
  <si>
    <t>L4</t>
  </si>
  <si>
    <t>L5</t>
  </si>
  <si>
    <t>Brand</t>
  </si>
  <si>
    <t>Item number</t>
  </si>
  <si>
    <t>Master Description</t>
  </si>
  <si>
    <t>EU/UK</t>
  </si>
  <si>
    <t>99211</t>
  </si>
  <si>
    <t>7143</t>
  </si>
  <si>
    <t>Nilfisk</t>
  </si>
  <si>
    <t>50000656</t>
  </si>
  <si>
    <t>SC550 D 53 LI-ION EU/UK FULL PKG</t>
  </si>
  <si>
    <t>50000666</t>
  </si>
  <si>
    <t>SC550 D 53 LI-ION EU/UK</t>
  </si>
  <si>
    <t>7144</t>
  </si>
  <si>
    <t>50000658</t>
  </si>
  <si>
    <t>SC550 R 51 LI-ION EU/UK FULL PKG</t>
  </si>
  <si>
    <t>50000667</t>
  </si>
  <si>
    <t>SC550 R 51 LI-ION EU/UK</t>
  </si>
  <si>
    <t>7145</t>
  </si>
  <si>
    <t>50000651</t>
  </si>
  <si>
    <t>SC550 D 61 LI-ION EU/UK FULL PKG</t>
  </si>
  <si>
    <t>50000668</t>
  </si>
  <si>
    <t>SC550 D 61 LI-ION EU/UK</t>
  </si>
  <si>
    <t>7146</t>
  </si>
  <si>
    <t>50000655</t>
  </si>
  <si>
    <t>SC550 CYL 51 LI-ION EU/UK FULL PKG</t>
  </si>
  <si>
    <t>50000669</t>
  </si>
  <si>
    <t>SC550 CYL 51 LI-ION EU/UK</t>
  </si>
  <si>
    <t>US</t>
  </si>
  <si>
    <t>7147</t>
  </si>
  <si>
    <t>SC550 D 20 LI-ION US</t>
  </si>
  <si>
    <t>7148</t>
  </si>
  <si>
    <t>50000671</t>
  </si>
  <si>
    <t>SC550 R 20 LI-ION US</t>
  </si>
  <si>
    <t>7149</t>
  </si>
  <si>
    <t>SC550 D 24 LI-ION US</t>
  </si>
  <si>
    <t>7150</t>
  </si>
  <si>
    <t>50000673</t>
  </si>
  <si>
    <t>SC550 CYL 20 LI-ION US</t>
  </si>
  <si>
    <t>TECHNICAL DATA LIST</t>
    <phoneticPr fontId="16" type="noConversion"/>
  </si>
  <si>
    <t>Project</t>
  </si>
  <si>
    <t>SC550 Serie</t>
  </si>
  <si>
    <t>Model</t>
  </si>
  <si>
    <t>20" Disc</t>
    <phoneticPr fontId="16" type="noConversion"/>
  </si>
  <si>
    <t>24" Dual Disc</t>
    <phoneticPr fontId="16" type="noConversion"/>
  </si>
  <si>
    <t>20" Cyl</t>
    <phoneticPr fontId="16" type="noConversion"/>
  </si>
  <si>
    <t>20" REV</t>
    <phoneticPr fontId="16" type="noConversion"/>
  </si>
  <si>
    <t>Comments</t>
  </si>
  <si>
    <t>PRODUCTION EFFICIENCY</t>
    <phoneticPr fontId="16" type="noConversion"/>
  </si>
  <si>
    <t>Productivity rate theoretical (m2/h)</t>
    <phoneticPr fontId="16" type="noConversion"/>
  </si>
  <si>
    <t>Productivity practical (m2/h)</t>
    <phoneticPr fontId="16" type="noConversion"/>
  </si>
  <si>
    <t>SCRUBBING SYSTEM</t>
    <phoneticPr fontId="16" type="noConversion"/>
  </si>
  <si>
    <t>Scrubbing width (mm)</t>
    <phoneticPr fontId="16" type="noConversion"/>
  </si>
  <si>
    <t>Brush motor (v/w)</t>
    <phoneticPr fontId="16" type="noConversion"/>
  </si>
  <si>
    <t>24/450</t>
    <phoneticPr fontId="16" type="noConversion"/>
  </si>
  <si>
    <t>(2x)24/450</t>
    <phoneticPr fontId="16" type="noConversion"/>
  </si>
  <si>
    <t>(2x)24/300</t>
    <phoneticPr fontId="16" type="noConversion"/>
  </si>
  <si>
    <t>24/670</t>
    <phoneticPr fontId="16" type="noConversion"/>
  </si>
  <si>
    <t>Brush speed (rpm)</t>
    <phoneticPr fontId="16" type="noConversion"/>
  </si>
  <si>
    <t>Oscillations (rpm)</t>
    <phoneticPr fontId="16" type="noConversion"/>
  </si>
  <si>
    <t>-</t>
    <phoneticPr fontId="16" type="noConversion"/>
  </si>
  <si>
    <t>Brush pressure stand/max (kg)</t>
    <phoneticPr fontId="16" type="noConversion"/>
  </si>
  <si>
    <t>15/30</t>
    <phoneticPr fontId="16" type="noConversion"/>
  </si>
  <si>
    <t>25/30</t>
    <phoneticPr fontId="16" type="noConversion"/>
  </si>
  <si>
    <t>22/30</t>
    <phoneticPr fontId="16" type="noConversion"/>
  </si>
  <si>
    <t>Brush activation</t>
  </si>
  <si>
    <t>Actuator</t>
    <phoneticPr fontId="16" type="noConversion"/>
  </si>
  <si>
    <t>Brush quantity and type</t>
    <phoneticPr fontId="16" type="noConversion"/>
  </si>
  <si>
    <t>1 Disc</t>
    <phoneticPr fontId="16" type="noConversion"/>
  </si>
  <si>
    <t>2 Discs</t>
    <phoneticPr fontId="16" type="noConversion"/>
  </si>
  <si>
    <t xml:space="preserve"> 2 cylindrical 20"</t>
  </si>
  <si>
    <t>1 REV</t>
    <phoneticPr fontId="16" type="noConversion"/>
  </si>
  <si>
    <t>Brush (inch/mm)</t>
    <phoneticPr fontId="16" type="noConversion"/>
  </si>
  <si>
    <t>21/530</t>
    <phoneticPr fontId="16" type="noConversion"/>
  </si>
  <si>
    <t>(2x)12/305</t>
    <phoneticPr fontId="16" type="noConversion"/>
  </si>
  <si>
    <t>(2x) Cyl 20/508</t>
  </si>
  <si>
    <t>Pad (inch/mm)</t>
    <phoneticPr fontId="16" type="noConversion"/>
  </si>
  <si>
    <t>20/508</t>
    <phoneticPr fontId="16" type="noConversion"/>
  </si>
  <si>
    <t>Maximum volume of the debris hopper (L)</t>
    <phoneticPr fontId="16" type="noConversion"/>
  </si>
  <si>
    <t>VACUUM SYSTEM</t>
    <phoneticPr fontId="16" type="noConversion"/>
  </si>
  <si>
    <t>Vacuum motor (v/w)</t>
    <phoneticPr fontId="16" type="noConversion"/>
  </si>
  <si>
    <t xml:space="preserve">24/350W </t>
  </si>
  <si>
    <t>Setting Constant power in machine 140W</t>
  </si>
  <si>
    <t>Vacuum system circuit capacity (mm H2O)</t>
  </si>
  <si>
    <t>700-800</t>
  </si>
  <si>
    <t>Sound pressure level at workstation 
(ISO 11201, ISO 4871, EN 60335-2-72) (LpA)
Normal mode / Silent Mode</t>
  </si>
  <si>
    <t>63±3 / 56±3</t>
    <phoneticPr fontId="32" type="noConversion"/>
  </si>
  <si>
    <t>65±3 / 61±3</t>
    <phoneticPr fontId="32" type="noConversion"/>
  </si>
  <si>
    <t>65±3 / 59±3</t>
    <phoneticPr fontId="32" type="noConversion"/>
  </si>
  <si>
    <t>65±3 / 62±3</t>
    <phoneticPr fontId="32" type="noConversion"/>
  </si>
  <si>
    <t>Squeegee width (mm)</t>
    <phoneticPr fontId="16" type="noConversion"/>
  </si>
  <si>
    <t>TANK AND FLOW SYSTEM</t>
    <phoneticPr fontId="16" type="noConversion"/>
  </si>
  <si>
    <t>Solution tank (L)</t>
    <phoneticPr fontId="16" type="noConversion"/>
  </si>
  <si>
    <t>Recovery tank (L)</t>
    <phoneticPr fontId="16" type="noConversion"/>
  </si>
  <si>
    <t>Chemical tank (L)</t>
    <phoneticPr fontId="16" type="noConversion"/>
  </si>
  <si>
    <t>Solution flow values  (CL/Meter)</t>
  </si>
  <si>
    <t xml:space="preserve">0,75 / 1,5 / 3,0 </t>
  </si>
  <si>
    <t>0,90 / 1,8 / 3,6</t>
  </si>
  <si>
    <t>1,0 / 1,83 / 2,8</t>
  </si>
  <si>
    <t>0,38 / 0,75 / 1,5</t>
  </si>
  <si>
    <t>Solution full flow mode (L/Minute)</t>
  </si>
  <si>
    <t>EcoFlex system detergent percentage (%)</t>
    <phoneticPr fontId="16" type="noConversion"/>
  </si>
  <si>
    <t>0.25 % ÷ 3 %</t>
    <phoneticPr fontId="16" type="noConversion"/>
  </si>
  <si>
    <t>TRACTION SYSTEM</t>
    <phoneticPr fontId="16" type="noConversion"/>
  </si>
  <si>
    <t>Drive system motor power (v/w)</t>
    <phoneticPr fontId="16" type="noConversion"/>
  </si>
  <si>
    <t>Transport speed (km/h/)</t>
    <phoneticPr fontId="16" type="noConversion"/>
  </si>
  <si>
    <t>Maximum gradient when transport (%)</t>
    <phoneticPr fontId="16" type="noConversion"/>
  </si>
  <si>
    <t>Maximum gradient when working (%)</t>
  </si>
  <si>
    <t>The maximum length of continuous use on the slope shall be less than 20 meters.
For REV machine will slide when working in gradient 10%</t>
  </si>
  <si>
    <t>POWER SYSTEM</t>
    <phoneticPr fontId="16" type="noConversion"/>
  </si>
  <si>
    <t>Total absorbed power (w)(*)</t>
    <phoneticPr fontId="16" type="noConversion"/>
  </si>
  <si>
    <t>System voltage (V)</t>
    <phoneticPr fontId="16" type="noConversion"/>
  </si>
  <si>
    <t>24V</t>
  </si>
  <si>
    <t>Battery compartment size (L x w x h)(mm)</t>
    <phoneticPr fontId="16" type="noConversion"/>
  </si>
  <si>
    <t>350x350x260</t>
    <phoneticPr fontId="32" type="noConversion"/>
  </si>
  <si>
    <t>Lithium Max. running time (hour)(*)
ECO mode (ACE 50Ah 1pcs)</t>
    <phoneticPr fontId="32" type="noConversion"/>
  </si>
  <si>
    <t>standard Equipement</t>
  </si>
  <si>
    <t>Lithium Max. running time (hour)(*)
Normal mode (ACE 50Ah 1pcs)</t>
    <phoneticPr fontId="32" type="noConversion"/>
  </si>
  <si>
    <t>Lithium Standard batteries (1)</t>
    <phoneticPr fontId="32" type="noConversion"/>
  </si>
  <si>
    <t>24V 50Ah</t>
    <phoneticPr fontId="32" type="noConversion"/>
  </si>
  <si>
    <t>Charging time 0-100% (50Ah*1)</t>
    <phoneticPr fontId="34" type="noConversion"/>
  </si>
  <si>
    <t>3h00</t>
  </si>
  <si>
    <t>Charging time 50-90% (50Ah*1)</t>
    <phoneticPr fontId="34" type="noConversion"/>
  </si>
  <si>
    <t>1h00</t>
  </si>
  <si>
    <t>Charging time 0-100% (50Ah*2)</t>
    <phoneticPr fontId="34" type="noConversion"/>
  </si>
  <si>
    <t>5h30</t>
  </si>
  <si>
    <t>Optional</t>
  </si>
  <si>
    <t>Charging time 50-90% (50Ah*2)</t>
    <phoneticPr fontId="34" type="noConversion"/>
  </si>
  <si>
    <t>2h15</t>
  </si>
  <si>
    <t>Lithium Max. running time (hour)(*)
ECO mode (Combat2 64Ah 1pcs)</t>
    <phoneticPr fontId="32" type="noConversion"/>
  </si>
  <si>
    <t>Alternative Lithium Ion, Not implemented</t>
  </si>
  <si>
    <t>Lithium Max. running time (hour)(*)
Normal mode (Combat2 64Ah 1pcs)</t>
    <phoneticPr fontId="32" type="noConversion"/>
  </si>
  <si>
    <t>Li-ion batteries 64Ah*1</t>
  </si>
  <si>
    <t>24V 64Ah</t>
    <phoneticPr fontId="34" type="noConversion"/>
  </si>
  <si>
    <t>Charging time 0-100% (64Ah*1)</t>
    <phoneticPr fontId="34" type="noConversion"/>
  </si>
  <si>
    <t>2h55mins</t>
  </si>
  <si>
    <t>Charging time 50-90% (64Ah*1</t>
    <phoneticPr fontId="34" type="noConversion"/>
  </si>
  <si>
    <t>1h07mins</t>
  </si>
  <si>
    <t>Charging time 0-100% (64Ah*2)</t>
  </si>
  <si>
    <t>5h37mins</t>
  </si>
  <si>
    <t>Charging time 50-90% (64Ah*2)</t>
  </si>
  <si>
    <t>2h07mins</t>
  </si>
  <si>
    <t>Lead Battery charger（output）</t>
  </si>
  <si>
    <t>Alternative lead battery, Not implemented</t>
  </si>
  <si>
    <t>Lead Battery charger（input）</t>
  </si>
  <si>
    <t>100-240Vac 7.5A</t>
    <phoneticPr fontId="34" type="noConversion"/>
  </si>
  <si>
    <r>
      <t xml:space="preserve">Lead-acid Max. running time (hour)(*)
ECO mode </t>
    </r>
    <r>
      <rPr>
        <b/>
        <sz val="11"/>
        <color theme="1"/>
        <rFont val="Calibri"/>
        <family val="2"/>
        <scheme val="minor"/>
      </rPr>
      <t>(12 V 105 AhC5)</t>
    </r>
  </si>
  <si>
    <t>Lead-acid Max. running time (hour)(*) Normal mode (12 V 105 AhC5)</t>
    <phoneticPr fontId="32" type="noConversion"/>
  </si>
  <si>
    <t>Lead-acid Standard batteries (2)</t>
    <phoneticPr fontId="32" type="noConversion"/>
  </si>
  <si>
    <t>12 V 105 AhC5</t>
    <phoneticPr fontId="32" type="noConversion"/>
  </si>
  <si>
    <t>Lead-acid Battery charger</t>
    <phoneticPr fontId="16" type="noConversion"/>
  </si>
  <si>
    <t>24 V 15 A</t>
    <phoneticPr fontId="16" type="noConversion"/>
  </si>
  <si>
    <t>Charging time 0-100%</t>
    <phoneticPr fontId="32" type="noConversion"/>
  </si>
  <si>
    <t>SPECIFICATIONS</t>
    <phoneticPr fontId="16" type="noConversion"/>
  </si>
  <si>
    <t>Machine dimensions (L x w x h)(mm)</t>
    <phoneticPr fontId="16" type="noConversion"/>
  </si>
  <si>
    <t>1330x540x1050</t>
    <phoneticPr fontId="16" type="noConversion"/>
  </si>
  <si>
    <t>1340x680x1050</t>
    <phoneticPr fontId="16" type="noConversion"/>
  </si>
  <si>
    <t>1290x590x1050</t>
    <phoneticPr fontId="16" type="noConversion"/>
  </si>
  <si>
    <t>1360x540x1050</t>
    <phoneticPr fontId="16" type="noConversion"/>
  </si>
  <si>
    <t>Machine shipping dimensions (L x w x h)(mm)</t>
    <phoneticPr fontId="16" type="noConversion"/>
  </si>
  <si>
    <t>1500*745*1260</t>
    <phoneticPr fontId="16" type="noConversion"/>
  </si>
  <si>
    <t>Weight without batteries and with empty tanks (kg)</t>
  </si>
  <si>
    <t>Shipping weight without Battery (kg)</t>
    <phoneticPr fontId="16" type="noConversion"/>
  </si>
  <si>
    <t>Shipping weight with Lead-acid Battery (full package) (kg)</t>
    <phoneticPr fontId="16" type="noConversion"/>
  </si>
  <si>
    <t>Gross vehicle weight with Lead-acid Battery  (GVW) (kg)</t>
    <phoneticPr fontId="16" type="noConversion"/>
  </si>
  <si>
    <t>Shipping weight with Lithium Battery (50Ah) (full package) (kg)</t>
    <phoneticPr fontId="32" type="noConversion"/>
  </si>
  <si>
    <t>Gross vehicle weight with Lithium Battery  (50Ah) (50Ah) (GVW) (kg)</t>
    <phoneticPr fontId="32" type="noConversion"/>
  </si>
  <si>
    <t>Package weight only</t>
  </si>
  <si>
    <t>25KG</t>
    <phoneticPr fontId="32" type="noConversion"/>
  </si>
  <si>
    <t>Driving wheel diameter (mm)</t>
    <phoneticPr fontId="16" type="noConversion"/>
  </si>
  <si>
    <t>Max Driving wheel specific pressure on the floor (GVW)(N/mm2)</t>
    <phoneticPr fontId="16" type="noConversion"/>
  </si>
  <si>
    <t>Rear wheel diameter (mm)</t>
    <phoneticPr fontId="16" type="noConversion"/>
  </si>
  <si>
    <t>Max Rear wheel specific pressure on the floor (GVW)(N/mm2)</t>
    <phoneticPr fontId="16" type="noConversion"/>
  </si>
  <si>
    <t>Protection class (electric)</t>
    <phoneticPr fontId="16" type="noConversion"/>
  </si>
  <si>
    <t>III</t>
  </si>
  <si>
    <t>IP protection class</t>
    <phoneticPr fontId="16" type="noConversion"/>
  </si>
  <si>
    <t>X4</t>
  </si>
  <si>
    <t>Vibration level at the operator’s arms (ISO 5349-1, EN 60335-2-72) (m/s2)</t>
    <phoneticPr fontId="16" type="noConversion"/>
  </si>
  <si>
    <t>&lt; 2,5</t>
  </si>
  <si>
    <t>(*) Values reflect standard operating conditions (EN 60335-2-72)</t>
    <phoneticPr fontId="16" type="noConversion"/>
  </si>
  <si>
    <t>ACCESSORIES</t>
  </si>
  <si>
    <t xml:space="preserve">  A : Applicable</t>
  </si>
  <si>
    <t xml:space="preserve">  M : Mountable</t>
  </si>
  <si>
    <t>I : Included</t>
  </si>
  <si>
    <t xml:space="preserve">      - : Not Applicable</t>
  </si>
  <si>
    <t>PHASE IN/OUT</t>
  </si>
  <si>
    <t>Description</t>
  </si>
  <si>
    <t>Acc Group</t>
  </si>
  <si>
    <t>Quantity</t>
  </si>
  <si>
    <t>L08837025</t>
  </si>
  <si>
    <t>BRUSH DISC 530MM 21 PROLENE BLUE</t>
  </si>
  <si>
    <t>Disc Brush 530 mm</t>
  </si>
  <si>
    <t>I</t>
  </si>
  <si>
    <t>-</t>
  </si>
  <si>
    <t>L08837026</t>
  </si>
  <si>
    <t>BRUSH DISC 530MM 21 PROLITE BLUE</t>
  </si>
  <si>
    <t>A</t>
  </si>
  <si>
    <t>L08837027</t>
  </si>
  <si>
    <t>BRUSH DISC 530MM 21 UNION MIX</t>
  </si>
  <si>
    <t>PAD 20 508MM  ECO BLACK 5PCS</t>
  </si>
  <si>
    <t>L08837029</t>
  </si>
  <si>
    <t>BRUSH DISC 530MM 21 MID GRIT 240</t>
  </si>
  <si>
    <t>L08837065</t>
  </si>
  <si>
    <t>BRUSH DISC 530MM 21 MAGNA GRIT 46</t>
  </si>
  <si>
    <t>L08837066</t>
  </si>
  <si>
    <t>BRUSH DISC 530MM 21 DYNA GRIT 80</t>
  </si>
  <si>
    <t>L08837067</t>
  </si>
  <si>
    <t>BRUSH DISC 530MM 21 AGLITE GRIT 500</t>
  </si>
  <si>
    <t>56390008</t>
  </si>
  <si>
    <t>BRUSH NYLON REV</t>
  </si>
  <si>
    <t>Other</t>
  </si>
  <si>
    <t>56390079</t>
  </si>
  <si>
    <t>PAD MICRO FIBER</t>
  </si>
  <si>
    <t>Special Pad</t>
  </si>
  <si>
    <t>PAD HOLDER FLAT 20 508MM</t>
  </si>
  <si>
    <t>PAD HOLDER</t>
  </si>
  <si>
    <t>L08837018</t>
  </si>
  <si>
    <t>PAD HOLDER BRISTLE 20 530MM CPL</t>
  </si>
  <si>
    <t>Pad 20" / 508 mm</t>
  </si>
  <si>
    <t>PAD 20 508MM  ECO BLUE 5PCS</t>
  </si>
  <si>
    <t>PAD 20 508MM  ECO BROWN 5PCS</t>
  </si>
  <si>
    <t>PAD 20 508MM  ECO GREEN 5PCS</t>
  </si>
  <si>
    <t>PAD 20 508MM  ECO RED 5PCS</t>
  </si>
  <si>
    <t>PAD 20 508MM  ECO WHITE 5PCS</t>
  </si>
  <si>
    <t>10002348</t>
  </si>
  <si>
    <t>PAD 20 508MM ECO BRILLIANCE RED 2PCS</t>
  </si>
  <si>
    <t>10002349</t>
  </si>
  <si>
    <t>PAD 20 508MM ECO BRILLIANCE BLUE 2PCS</t>
  </si>
  <si>
    <t>10002350</t>
  </si>
  <si>
    <t>PAD 20 508MM ECO BRILLIANCE YELLOW 2PCS</t>
  </si>
  <si>
    <t>10002351</t>
  </si>
  <si>
    <t>PAD 20 508MM ECO BRILLIANCE GREEN 2PCS</t>
  </si>
  <si>
    <t>L08603842</t>
  </si>
  <si>
    <t>BRUSH DISC 305MM 12 PROLENE BLUE</t>
  </si>
  <si>
    <t>Disc Brush 305 mm</t>
  </si>
  <si>
    <t>L08603874</t>
  </si>
  <si>
    <t>BRUSH DISC 305MM 12 PROLITE</t>
  </si>
  <si>
    <t>L08603875</t>
  </si>
  <si>
    <t>BRUSH DISC 305MM 12 UNION MIX</t>
  </si>
  <si>
    <t>L08603873</t>
  </si>
  <si>
    <t>BRUSH DISC 305MM 12 MID GRIT 240</t>
  </si>
  <si>
    <t>L08603872</t>
  </si>
  <si>
    <t>BRUSH DISC 305MM 12 MIDLITE GRIT 180</t>
  </si>
  <si>
    <t>PAD HOLDER FLAT 12 305MM</t>
  </si>
  <si>
    <t>L08603939</t>
  </si>
  <si>
    <t>PAD HOLDER BRIST. 12 305MM W/CENTER LOCK</t>
  </si>
  <si>
    <t>PAD 12 305MM  ECO BLACK 5PCS</t>
  </si>
  <si>
    <t>Pad 12" / 305 mm</t>
  </si>
  <si>
    <t>PAD 12 305MM  ECO BLUE 5PCS</t>
  </si>
  <si>
    <t>PAD 12 305MM  ECO BROWN 5PCS</t>
  </si>
  <si>
    <t>PAD 12 305MM  ECO GREEN 5PCS</t>
  </si>
  <si>
    <t>PAD 12 305MM  ECO RED 5PCS</t>
  </si>
  <si>
    <t>PAD 12 305MM  ECO WHITE 5PCS</t>
  </si>
  <si>
    <t>PAD 12 305MM ECO BRILLIANCE RED 2PCS</t>
  </si>
  <si>
    <t>PAD 12 305MM ECO BRILLIANCE BLUE 2PCS</t>
  </si>
  <si>
    <t>PAD 12 30MM ECO BRILLIANCE YELLOW 2PCS</t>
  </si>
  <si>
    <t>PAD 12 305MM ECO BRILLIANCE GREEN 2PCS</t>
  </si>
  <si>
    <t>909 5823 000</t>
  </si>
  <si>
    <t>BRUSH CYL 510MM 20 PROLITE RED</t>
  </si>
  <si>
    <t>Brush Cylindrical</t>
  </si>
  <si>
    <t>909 5824 000</t>
  </si>
  <si>
    <t>BRUSH CYL 510MM 20 SOFT NYLON BLUE</t>
  </si>
  <si>
    <t>909 5825 000</t>
  </si>
  <si>
    <t>BRUSH CYL 510MM 20 GRIT 320 GREY</t>
  </si>
  <si>
    <t>To be validated</t>
  </si>
  <si>
    <t>SQUEEGEE 730MM/29 KIT（with GUM BLADE）</t>
  </si>
  <si>
    <t>Squeegee, Blade, Skirt and Splash Guard</t>
  </si>
  <si>
    <t>SQUEEGEE 730MM/29 LN KIT（with LINATEX BLADE）</t>
  </si>
  <si>
    <t>BLADE SQUEEGEE 730MM 29 GUM RUBBER KIT</t>
  </si>
  <si>
    <t>Squeegee Blade</t>
  </si>
  <si>
    <t>BLADE SQUEEGEE 730MM 29 LINATEX KIT</t>
  </si>
  <si>
    <t>BLADE SQUEEGEE 730MM 29 PU KIT</t>
  </si>
  <si>
    <t>BLADE SQUEEGEE 730MM 29 RED GUM KIT</t>
  </si>
  <si>
    <t>SQUEEGEE 810MM/32 KIT（with GUM BLADE）</t>
  </si>
  <si>
    <t>SQUEEGEE 810MM/32 LN KIT（with LINATEX BLADE）</t>
  </si>
  <si>
    <t>BLADE SQUEEGEE 810MM 32 GUM KIT</t>
  </si>
  <si>
    <t>BLADE SQUEEGEE 810MM 32 LINATEX KIT</t>
  </si>
  <si>
    <t>BLADE SQUEEGEE 810MM 32 PU KIT</t>
  </si>
  <si>
    <t>BLADE SQUEEGEE 810MM 32 RED GUM KIT</t>
  </si>
  <si>
    <t>CHARGER 24V 27A SIP</t>
  </si>
  <si>
    <t>On-Board Charger</t>
  </si>
  <si>
    <t>BATTERY FIX AND HARNESS KIT
(only standard harness and counterweight not include battery）</t>
  </si>
  <si>
    <t>Battery</t>
  </si>
  <si>
    <t>LI-ION BATTERY （24V 50Ah）SIP   
(only include 1 battery）</t>
  </si>
  <si>
    <t>LITHIUM ION EXPANSION KIT （24V 50Ah）
(include 1 battery and the cable for the two batteries）</t>
  </si>
  <si>
    <t>SPLASH GUARD BRISTLE 510MM 20 KIT</t>
  </si>
  <si>
    <t>SPLASH GUARD F DUAL DECK 24IN KIT</t>
  </si>
  <si>
    <t>ECOFLEX CHEMICAL KIT WITH SENSOR</t>
  </si>
  <si>
    <t>Ecoflex system</t>
  </si>
  <si>
    <t>M</t>
  </si>
  <si>
    <t>TANK DETERGENT SOLUTION PLASTIC SIP</t>
  </si>
  <si>
    <t>CONNECTIVITY KIT TC1 SC550</t>
  </si>
  <si>
    <r>
      <t>FOB KIT</t>
    </r>
    <r>
      <rPr>
        <sz val="10"/>
        <color theme="0"/>
        <rFont val="DengXian"/>
        <charset val="134"/>
      </rPr>
      <t>（</t>
    </r>
    <r>
      <rPr>
        <sz val="10"/>
        <color theme="0"/>
        <rFont val="Roboto"/>
      </rPr>
      <t>included 2 fob key and receiver</t>
    </r>
    <r>
      <rPr>
        <sz val="10"/>
        <color theme="0"/>
        <rFont val="DengXian"/>
        <charset val="134"/>
      </rPr>
      <t>）</t>
    </r>
  </si>
  <si>
    <t>KEY FOB SIP（Only 2 fob key）</t>
  </si>
  <si>
    <t>COVER DECORATING F FRONT PANEL SIP</t>
  </si>
  <si>
    <t>FRONT LIGHT SIP</t>
  </si>
  <si>
    <t>FRONT LIGHT W LASER SIP</t>
  </si>
  <si>
    <t>TRAY DEBRIS KIT</t>
  </si>
  <si>
    <t>909 5065 000</t>
  </si>
  <si>
    <t>FILTER ANTIFOAMING</t>
  </si>
  <si>
    <t>USB PORT SIP</t>
  </si>
  <si>
    <t>AUTOMATIC WATER FILLING KIT</t>
  </si>
  <si>
    <t>HOSE FILLING SIP</t>
  </si>
  <si>
    <t>MOP AND TRASH KIT</t>
  </si>
  <si>
    <t>CADDY</t>
  </si>
  <si>
    <t>SCREEN PROTECTION FOR UI (Not available at launch)</t>
  </si>
  <si>
    <t>DEFAULT ACCESSORIES</t>
  </si>
  <si>
    <t>X</t>
  </si>
  <si>
    <t>FEATURES</t>
  </si>
  <si>
    <t>Full Package version</t>
  </si>
  <si>
    <t>x</t>
  </si>
  <si>
    <t>Single disc deck</t>
  </si>
  <si>
    <t>Orbital REV deck</t>
  </si>
  <si>
    <t>Dual discs deck</t>
  </si>
  <si>
    <t xml:space="preserve">Cylindrical deck </t>
  </si>
  <si>
    <t>Touch screen with cleaning set up</t>
  </si>
  <si>
    <t>Adjustable handle</t>
  </si>
  <si>
    <t>Keyless Pin code</t>
  </si>
  <si>
    <t>Training Mode</t>
  </si>
  <si>
    <t>Several languages available</t>
  </si>
  <si>
    <t>Brush Click-on/off</t>
  </si>
  <si>
    <t>Different user modes</t>
  </si>
  <si>
    <t>Blue touch point</t>
  </si>
  <si>
    <t>On board charger</t>
  </si>
  <si>
    <t>Lithium-Ion batteries</t>
  </si>
  <si>
    <t>Squeezable drain hose with flow control</t>
  </si>
  <si>
    <t>Debris tray</t>
  </si>
  <si>
    <t>Drive motor with automatic brake</t>
  </si>
  <si>
    <t>SmartFlow</t>
  </si>
  <si>
    <t>SilenTech</t>
  </si>
  <si>
    <t>Ecoflex with chemical level sensor</t>
  </si>
  <si>
    <t>Plastic Squeegee</t>
  </si>
  <si>
    <t>Rectractable Squeegge hangar</t>
  </si>
  <si>
    <t>Front light indicator</t>
  </si>
  <si>
    <t>Front laser indicator</t>
  </si>
  <si>
    <t>Connectivity ready</t>
  </si>
  <si>
    <t>Cleaning Tasks (JTBD)</t>
  </si>
  <si>
    <t>Values</t>
  </si>
  <si>
    <t>Deck type</t>
  </si>
  <si>
    <t>Light debris removal</t>
  </si>
  <si>
    <t>Daily maintenance scrubbing</t>
  </si>
  <si>
    <t>Medium duty scrubbing</t>
  </si>
  <si>
    <t>Heavy duty scrubbing</t>
  </si>
  <si>
    <t>Chemical free 
floor protection layers stripping</t>
  </si>
  <si>
    <t>Productivity</t>
  </si>
  <si>
    <t>Cleaning efficiency</t>
  </si>
  <si>
    <t>Versatility: 
multi JTBD</t>
  </si>
  <si>
    <t>Sustainability: Water usage</t>
  </si>
  <si>
    <t>Single Disc</t>
  </si>
  <si>
    <t>Dual Disc</t>
  </si>
  <si>
    <t>REV (orbital)</t>
  </si>
  <si>
    <t>Dual Cylindrical</t>
  </si>
  <si>
    <t>Hight effeiceny</t>
  </si>
  <si>
    <t>Battery size Ah C5</t>
  </si>
  <si>
    <t xml:space="preserve">&lt;---Change only </t>
  </si>
  <si>
    <t>SC550 D51</t>
  </si>
  <si>
    <t>Voltage V</t>
  </si>
  <si>
    <t>Battery Ah Li-ion ACE C5 95%</t>
  </si>
  <si>
    <t>50Ah ACE battery</t>
  </si>
  <si>
    <t>Cleaning application</t>
  </si>
  <si>
    <t>Light</t>
  </si>
  <si>
    <t>Normal</t>
  </si>
  <si>
    <t>Medium</t>
  </si>
  <si>
    <t>Heavy</t>
  </si>
  <si>
    <t>Power Consumption</t>
  </si>
  <si>
    <t>Rated power (W)</t>
  </si>
  <si>
    <t>Silent Mode active, low brush pressure (15kg) ,marble or terrazzo floor,red pad</t>
  </si>
  <si>
    <t>Full suction， low brush pressure (15kg), vinyl or plastic floor,red pad</t>
  </si>
  <si>
    <t>Full suction， low brush pressure (15kg), smooth concrete floor or tile, PPL brush</t>
  </si>
  <si>
    <t>Full suction, maximum brush pressure (30kg), smooth concrete floor, 180 grit brushes</t>
  </si>
  <si>
    <t>Vac motor -</t>
  </si>
  <si>
    <t xml:space="preserve">Brush motor - </t>
  </si>
  <si>
    <t>Traction drive motor</t>
  </si>
  <si>
    <t>Total (W)</t>
  </si>
  <si>
    <t>Estimated Run Time Li-ion ACE in minutes</t>
  </si>
  <si>
    <t>Estimated Run Time Li-ion ACE in hours</t>
  </si>
  <si>
    <t>SC550 51REV</t>
  </si>
  <si>
    <t>Silent Mode active, low brush pressure (22kg),marble or terrazzo floor,red pad</t>
    <phoneticPr fontId="13" type="noConversion"/>
  </si>
  <si>
    <t>Full suction, low brush pressure (22kg),vinyl or plastic floor,red pad</t>
    <phoneticPr fontId="13" type="noConversion"/>
  </si>
  <si>
    <t>Full suction, low brush pressure (22kg), smooth concrete floor or tile, green or diamond pad</t>
    <phoneticPr fontId="13" type="noConversion"/>
  </si>
  <si>
    <t>Full suction, maximum brush pressure (30kg),smooth concrete, black pad or remover pad</t>
    <phoneticPr fontId="13" type="noConversion"/>
  </si>
  <si>
    <t>SC550 61DD</t>
  </si>
  <si>
    <t>Silent Mode active, low brush pressure (25kg), marble or terrazzo floor, red pad</t>
  </si>
  <si>
    <t>Full suction, low brush pressure (25kg), vinyl or plastic floor, red pad</t>
  </si>
  <si>
    <t>Full suction, low brush pressure (25kg), smooth concrete floor or tile, PPL brushes</t>
  </si>
  <si>
    <t>Brush motor - 1</t>
  </si>
  <si>
    <t>Brush motor - 2</t>
  </si>
  <si>
    <t>SC550 51C</t>
  </si>
  <si>
    <r>
      <t xml:space="preserve">Silent Mode active, Only one brush pressure </t>
    </r>
    <r>
      <rPr>
        <sz val="14"/>
        <rFont val="Microsoft YaHei"/>
        <family val="2"/>
      </rPr>
      <t>（</t>
    </r>
    <r>
      <rPr>
        <sz val="14"/>
        <rFont val="Arial"/>
        <family val="2"/>
      </rPr>
      <t>22kg)marble or terrazzo floor,soft nylon blue brush</t>
    </r>
    <phoneticPr fontId="13" type="noConversion"/>
  </si>
  <si>
    <r>
      <t xml:space="preserve">Full suction,  Only one brush pressure </t>
    </r>
    <r>
      <rPr>
        <sz val="14"/>
        <rFont val="DengXian"/>
        <family val="2"/>
        <charset val="134"/>
      </rPr>
      <t>（</t>
    </r>
    <r>
      <rPr>
        <sz val="14"/>
        <rFont val="Arial"/>
        <family val="2"/>
      </rPr>
      <t>22kg),vinyl or plastic floor,soft nylon blue brush</t>
    </r>
    <phoneticPr fontId="13" type="noConversion"/>
  </si>
  <si>
    <r>
      <t xml:space="preserve">Full suction, Only one brush pressure </t>
    </r>
    <r>
      <rPr>
        <sz val="14"/>
        <rFont val="DengXian"/>
        <family val="2"/>
        <charset val="134"/>
      </rPr>
      <t>（</t>
    </r>
    <r>
      <rPr>
        <sz val="14"/>
        <rFont val="Arial"/>
        <family val="2"/>
      </rPr>
      <t xml:space="preserve">22kg),smooth concrete floor or tile,red PPL brush </t>
    </r>
    <phoneticPr fontId="13" type="noConversion"/>
  </si>
  <si>
    <r>
      <t xml:space="preserve">Full suction, Only one brush pressure </t>
    </r>
    <r>
      <rPr>
        <sz val="14"/>
        <color rgb="FF000000"/>
        <rFont val="DengXian"/>
        <family val="3"/>
        <charset val="134"/>
      </rPr>
      <t>（</t>
    </r>
    <r>
      <rPr>
        <sz val="14"/>
        <color rgb="FF000000"/>
        <rFont val="Arial"/>
        <family val="2"/>
      </rPr>
      <t xml:space="preserve">22kg),smooth concrete, grey 320 grit brush </t>
    </r>
    <phoneticPr fontId="13" type="noConversion"/>
  </si>
  <si>
    <t>Brush motor - 1</t>
    <phoneticPr fontId="13" type="noConversion"/>
  </si>
  <si>
    <t>Brush motor - 2</t>
    <phoneticPr fontId="13" type="noConversion"/>
  </si>
  <si>
    <t>SC550 51D</t>
  </si>
  <si>
    <t>Solution calculation</t>
  </si>
  <si>
    <t>Centiliter per Sqm (m2)</t>
  </si>
  <si>
    <t>Working time for one tank in minutes</t>
  </si>
  <si>
    <t>Working sqm per tank</t>
  </si>
  <si>
    <t>Setting 1 cl/meter</t>
  </si>
  <si>
    <t>Setting 2 cl/meter</t>
  </si>
  <si>
    <t>Setting 3 cl/meter</t>
  </si>
  <si>
    <t>Setting 4 cl/minute</t>
  </si>
  <si>
    <t>Cleaning sq.m/h</t>
  </si>
  <si>
    <t>Tank Liter</t>
  </si>
  <si>
    <t>Cleaning sq.m/min</t>
  </si>
  <si>
    <t>Cleaning path</t>
  </si>
  <si>
    <t>Average Speed km/h</t>
  </si>
  <si>
    <t>&lt;---- Change only the average working speed</t>
  </si>
  <si>
    <t>SC550 51R</t>
  </si>
  <si>
    <t>SC550 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</si>
</sst>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3"/>
      <charset val="134"/>
      <scheme val="minor"/>
    </font>
    <font>
      <sz val="10"/>
      <name val="Times New Roman"/>
      <family val="1"/>
    </font>
    <font>
      <b/>
      <sz val="14"/>
      <color theme="0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u/>
      <sz val="14"/>
      <name val="Arial"/>
      <family val="2"/>
    </font>
    <font>
      <sz val="14"/>
      <name val="Arial"/>
      <family val="2"/>
    </font>
    <font>
      <sz val="18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36"/>
      <color rgb="FFFF000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Roboto"/>
    </font>
    <font>
      <sz val="10"/>
      <name val="Roboto"/>
    </font>
    <font>
      <b/>
      <sz val="16"/>
      <name val="Roboto"/>
    </font>
    <font>
      <sz val="5"/>
      <name val="Roboto"/>
    </font>
    <font>
      <sz val="9"/>
      <name val="Roboto"/>
    </font>
    <font>
      <b/>
      <sz val="9"/>
      <name val="Roboto"/>
    </font>
    <font>
      <b/>
      <sz val="8"/>
      <name val="Roboto"/>
    </font>
    <font>
      <b/>
      <sz val="10"/>
      <color theme="0" tint="-4.9989318521683403E-2"/>
      <name val="Roboto"/>
    </font>
    <font>
      <b/>
      <sz val="5"/>
      <color theme="0" tint="-4.9989318521683403E-2"/>
      <name val="Roboto"/>
    </font>
    <font>
      <sz val="10"/>
      <color theme="0" tint="-4.9989318521683403E-2"/>
      <name val="Roboto"/>
    </font>
    <font>
      <sz val="5"/>
      <color theme="0" tint="-4.9989318521683403E-2"/>
      <name val="Roboto"/>
    </font>
    <font>
      <b/>
      <sz val="8"/>
      <color theme="0" tint="-4.9989318521683403E-2"/>
      <name val="Roboto"/>
    </font>
    <font>
      <b/>
      <sz val="11"/>
      <name val="Roboto"/>
    </font>
    <font>
      <sz val="11"/>
      <name val="Roboto"/>
    </font>
    <font>
      <b/>
      <sz val="11"/>
      <color theme="0" tint="-4.9989318521683403E-2"/>
      <name val="Roboto"/>
    </font>
    <font>
      <sz val="11"/>
      <color theme="0" tint="-4.9989318521683403E-2"/>
      <name val="Roboto"/>
    </font>
    <font>
      <b/>
      <sz val="8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sz val="9"/>
      <name val="DengXian"/>
      <family val="3"/>
      <charset val="134"/>
    </font>
    <font>
      <sz val="14"/>
      <color rgb="FF000000"/>
      <name val="Arial"/>
      <family val="2"/>
    </font>
    <font>
      <sz val="14"/>
      <name val="Microsoft YaHei"/>
      <family val="2"/>
    </font>
    <font>
      <sz val="14"/>
      <color rgb="FF000000"/>
      <name val="DengXian"/>
      <family val="3"/>
      <charset val="134"/>
    </font>
    <font>
      <sz val="14"/>
      <name val="DengXian"/>
      <family val="2"/>
      <charset val="134"/>
    </font>
    <font>
      <sz val="10"/>
      <color theme="0"/>
      <name val="Roboto"/>
    </font>
    <font>
      <sz val="10"/>
      <color theme="0"/>
      <name val="DengXian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0" fillId="0" borderId="0"/>
    <xf numFmtId="0" fontId="12" fillId="0" borderId="0"/>
    <xf numFmtId="0" fontId="4" fillId="0" borderId="0"/>
    <xf numFmtId="0" fontId="20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</cellStyleXfs>
  <cellXfs count="286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49" fontId="9" fillId="0" borderId="0" xfId="0" applyNumberFormat="1" applyFont="1"/>
    <xf numFmtId="49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5" fillId="3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0" fontId="0" fillId="3" borderId="7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6" borderId="11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6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9" fillId="11" borderId="17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3" fillId="11" borderId="18" xfId="3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4" fillId="0" borderId="20" xfId="3" applyBorder="1" applyAlignment="1">
      <alignment horizontal="center" vertical="center" wrapText="1"/>
    </xf>
    <xf numFmtId="0" fontId="4" fillId="0" borderId="21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10" borderId="1" xfId="3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5" fillId="0" borderId="23" xfId="3" applyFont="1" applyBorder="1" applyAlignment="1">
      <alignment horizontal="center"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0" fillId="15" borderId="1" xfId="0" applyFill="1" applyBorder="1" applyAlignment="1">
      <alignment horizontal="center" vertical="top"/>
    </xf>
    <xf numFmtId="0" fontId="0" fillId="16" borderId="1" xfId="0" applyFill="1" applyBorder="1" applyAlignment="1">
      <alignment horizontal="center" vertical="top"/>
    </xf>
    <xf numFmtId="0" fontId="7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6"/>
    <xf numFmtId="0" fontId="31" fillId="19" borderId="34" xfId="4" applyFont="1" applyFill="1" applyBorder="1" applyAlignment="1">
      <alignment horizontal="center" vertical="center" wrapText="1"/>
    </xf>
    <xf numFmtId="0" fontId="0" fillId="0" borderId="30" xfId="0" applyBorder="1"/>
    <xf numFmtId="0" fontId="33" fillId="20" borderId="30" xfId="7" applyFont="1" applyFill="1" applyBorder="1" applyAlignment="1">
      <alignment horizontal="center" vertical="center" wrapText="1"/>
    </xf>
    <xf numFmtId="0" fontId="14" fillId="20" borderId="30" xfId="8" applyFont="1" applyFill="1" applyBorder="1" applyAlignment="1">
      <alignment horizontal="center" vertical="center" wrapText="1"/>
    </xf>
    <xf numFmtId="0" fontId="14" fillId="20" borderId="34" xfId="8" applyFont="1" applyFill="1" applyBorder="1" applyAlignment="1">
      <alignment horizontal="center" vertical="center" wrapText="1"/>
    </xf>
    <xf numFmtId="0" fontId="33" fillId="20" borderId="30" xfId="8" applyFont="1" applyFill="1" applyBorder="1" applyAlignment="1">
      <alignment horizontal="center" vertical="center" wrapText="1"/>
    </xf>
    <xf numFmtId="0" fontId="31" fillId="21" borderId="30" xfId="4" applyFont="1" applyFill="1" applyBorder="1" applyAlignment="1">
      <alignment horizontal="center" vertical="center" wrapText="1"/>
    </xf>
    <xf numFmtId="0" fontId="31" fillId="22" borderId="30" xfId="4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10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9" fillId="1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0" fillId="13" borderId="20" xfId="0" applyFont="1" applyFill="1" applyBorder="1" applyAlignment="1">
      <alignment horizontal="center" vertical="center" wrapText="1"/>
    </xf>
    <xf numFmtId="0" fontId="40" fillId="17" borderId="20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center" vertical="center" wrapText="1"/>
    </xf>
    <xf numFmtId="0" fontId="41" fillId="17" borderId="1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/>
    </xf>
    <xf numFmtId="0" fontId="36" fillId="16" borderId="1" xfId="0" applyFont="1" applyFill="1" applyBorder="1" applyAlignment="1">
      <alignment horizontal="center" vertical="center"/>
    </xf>
    <xf numFmtId="0" fontId="36" fillId="10" borderId="0" xfId="0" applyFont="1" applyFill="1" applyAlignment="1">
      <alignment vertical="center"/>
    </xf>
    <xf numFmtId="0" fontId="6" fillId="13" borderId="1" xfId="0" applyFont="1" applyFill="1" applyBorder="1" applyAlignment="1">
      <alignment horizontal="center" vertical="top" wrapText="1"/>
    </xf>
    <xf numFmtId="0" fontId="6" fillId="1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left" vertical="top"/>
    </xf>
    <xf numFmtId="0" fontId="42" fillId="20" borderId="1" xfId="1" applyFont="1" applyFill="1" applyBorder="1" applyAlignment="1">
      <alignment horizontal="center" vertical="center" wrapText="1"/>
    </xf>
    <xf numFmtId="0" fontId="42" fillId="20" borderId="1" xfId="0" applyFont="1" applyFill="1" applyBorder="1" applyAlignment="1">
      <alignment horizontal="center" vertical="center"/>
    </xf>
    <xf numFmtId="0" fontId="43" fillId="20" borderId="1" xfId="0" applyFont="1" applyFill="1" applyBorder="1" applyAlignment="1">
      <alignment horizontal="center" vertical="center" wrapText="1"/>
    </xf>
    <xf numFmtId="49" fontId="44" fillId="20" borderId="1" xfId="0" applyNumberFormat="1" applyFont="1" applyFill="1" applyBorder="1" applyAlignment="1">
      <alignment horizontal="center" vertical="center"/>
    </xf>
    <xf numFmtId="0" fontId="44" fillId="20" borderId="1" xfId="0" applyFont="1" applyFill="1" applyBorder="1" applyAlignment="1">
      <alignment horizontal="left" vertical="center"/>
    </xf>
    <xf numFmtId="0" fontId="45" fillId="20" borderId="1" xfId="0" applyFont="1" applyFill="1" applyBorder="1" applyAlignment="1">
      <alignment horizontal="center" vertical="center" wrapText="1"/>
    </xf>
    <xf numFmtId="0" fontId="44" fillId="20" borderId="1" xfId="0" applyFont="1" applyFill="1" applyBorder="1" applyAlignment="1">
      <alignment horizontal="center" vertical="center"/>
    </xf>
    <xf numFmtId="0" fontId="44" fillId="20" borderId="0" xfId="0" applyFont="1" applyFill="1" applyAlignment="1">
      <alignment horizontal="center" vertical="center"/>
    </xf>
    <xf numFmtId="3" fontId="44" fillId="20" borderId="1" xfId="0" quotePrefix="1" applyNumberFormat="1" applyFont="1" applyFill="1" applyBorder="1" applyAlignment="1">
      <alignment horizontal="center" vertical="center"/>
    </xf>
    <xf numFmtId="0" fontId="44" fillId="20" borderId="1" xfId="0" applyFont="1" applyFill="1" applyBorder="1" applyAlignment="1">
      <alignment horizontal="left"/>
    </xf>
    <xf numFmtId="49" fontId="45" fillId="20" borderId="1" xfId="0" applyNumberFormat="1" applyFont="1" applyFill="1" applyBorder="1" applyAlignment="1">
      <alignment horizontal="center" vertical="center" wrapText="1"/>
    </xf>
    <xf numFmtId="49" fontId="44" fillId="20" borderId="1" xfId="0" applyNumberFormat="1" applyFont="1" applyFill="1" applyBorder="1" applyAlignment="1">
      <alignment horizontal="left"/>
    </xf>
    <xf numFmtId="0" fontId="46" fillId="20" borderId="1" xfId="0" applyFont="1" applyFill="1" applyBorder="1" applyAlignment="1">
      <alignment horizontal="center" vertical="center" textRotation="90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8" fillId="0" borderId="0" xfId="0" applyFont="1"/>
    <xf numFmtId="0" fontId="49" fillId="20" borderId="1" xfId="0" applyFont="1" applyFill="1" applyBorder="1" applyAlignment="1">
      <alignment horizontal="center"/>
    </xf>
    <xf numFmtId="0" fontId="50" fillId="20" borderId="1" xfId="0" applyFont="1" applyFill="1" applyBorder="1" applyAlignment="1">
      <alignment horizontal="center"/>
    </xf>
    <xf numFmtId="0" fontId="50" fillId="20" borderId="1" xfId="0" applyFont="1" applyFill="1" applyBorder="1" applyAlignment="1">
      <alignment horizontal="center" vertical="center"/>
    </xf>
    <xf numFmtId="0" fontId="49" fillId="20" borderId="1" xfId="0" applyFont="1" applyFill="1" applyBorder="1" applyAlignment="1">
      <alignment horizontal="center" vertical="top"/>
    </xf>
    <xf numFmtId="0" fontId="50" fillId="20" borderId="1" xfId="0" applyFont="1" applyFill="1" applyBorder="1" applyAlignment="1">
      <alignment horizontal="center" vertical="top"/>
    </xf>
    <xf numFmtId="0" fontId="47" fillId="3" borderId="20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left" vertical="center" wrapText="1"/>
    </xf>
    <xf numFmtId="165" fontId="0" fillId="3" borderId="7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vertical="center"/>
    </xf>
    <xf numFmtId="0" fontId="26" fillId="18" borderId="2" xfId="0" applyFont="1" applyFill="1" applyBorder="1" applyAlignment="1">
      <alignment horizontal="center" vertical="center"/>
    </xf>
    <xf numFmtId="0" fontId="26" fillId="23" borderId="11" xfId="0" applyFont="1" applyFill="1" applyBorder="1" applyAlignment="1">
      <alignment vertical="center"/>
    </xf>
    <xf numFmtId="0" fontId="26" fillId="23" borderId="12" xfId="0" applyFont="1" applyFill="1" applyBorder="1" applyAlignment="1">
      <alignment vertical="center"/>
    </xf>
    <xf numFmtId="0" fontId="28" fillId="3" borderId="12" xfId="0" applyFont="1" applyFill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36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6" fillId="0" borderId="27" xfId="0" applyFont="1" applyBorder="1" applyAlignment="1">
      <alignment horizontal="center" vertical="center"/>
    </xf>
    <xf numFmtId="1" fontId="29" fillId="3" borderId="10" xfId="0" applyNumberFormat="1" applyFont="1" applyFill="1" applyBorder="1" applyAlignment="1">
      <alignment horizontal="center" vertical="center"/>
    </xf>
    <xf numFmtId="165" fontId="29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16" xfId="3" applyFont="1" applyBorder="1" applyAlignment="1">
      <alignment horizontal="center" vertical="center" wrapText="1"/>
    </xf>
    <xf numFmtId="0" fontId="51" fillId="0" borderId="18" xfId="4" applyFont="1" applyBorder="1" applyAlignment="1">
      <alignment horizontal="center" vertical="center" wrapText="1"/>
    </xf>
    <xf numFmtId="0" fontId="1" fillId="0" borderId="23" xfId="3" applyFont="1" applyBorder="1" applyAlignment="1">
      <alignment horizontal="center" vertical="center" wrapText="1"/>
    </xf>
    <xf numFmtId="0" fontId="14" fillId="11" borderId="19" xfId="3" applyFont="1" applyFill="1" applyBorder="1" applyAlignment="1">
      <alignment horizontal="center"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4" fillId="11" borderId="23" xfId="3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0" borderId="0" xfId="3" applyAlignment="1">
      <alignment horizontal="center" vertical="center"/>
    </xf>
    <xf numFmtId="0" fontId="24" fillId="24" borderId="16" xfId="3" applyFont="1" applyFill="1" applyBorder="1" applyAlignment="1">
      <alignment horizontal="center" vertical="center" wrapText="1"/>
    </xf>
    <xf numFmtId="0" fontId="24" fillId="24" borderId="21" xfId="3" applyFont="1" applyFill="1" applyBorder="1" applyAlignment="1">
      <alignment horizontal="center" vertical="center" wrapText="1"/>
    </xf>
    <xf numFmtId="0" fontId="24" fillId="24" borderId="22" xfId="3" applyFont="1" applyFill="1" applyBorder="1" applyAlignment="1">
      <alignment horizontal="center" vertical="center" wrapText="1"/>
    </xf>
    <xf numFmtId="0" fontId="52" fillId="0" borderId="23" xfId="3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2" xfId="3" applyBorder="1" applyAlignment="1">
      <alignment horizontal="left" vertical="center" wrapText="1"/>
    </xf>
    <xf numFmtId="0" fontId="1" fillId="0" borderId="22" xfId="3" applyFont="1" applyBorder="1" applyAlignment="1">
      <alignment horizontal="left" vertical="center" wrapText="1"/>
    </xf>
    <xf numFmtId="0" fontId="4" fillId="0" borderId="1" xfId="3" applyBorder="1" applyAlignment="1">
      <alignment horizontal="left" vertical="center" wrapText="1"/>
    </xf>
    <xf numFmtId="0" fontId="24" fillId="24" borderId="22" xfId="3" applyFont="1" applyFill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wrapText="1"/>
    </xf>
    <xf numFmtId="165" fontId="24" fillId="6" borderId="1" xfId="3" applyNumberFormat="1" applyFont="1" applyFill="1" applyBorder="1" applyAlignment="1">
      <alignment horizontal="center" vertical="center" wrapText="1"/>
    </xf>
    <xf numFmtId="165" fontId="24" fillId="6" borderId="1" xfId="3" applyNumberFormat="1" applyFont="1" applyFill="1" applyBorder="1" applyAlignment="1">
      <alignment horizontal="left" vertical="center" wrapText="1"/>
    </xf>
    <xf numFmtId="0" fontId="52" fillId="6" borderId="23" xfId="3" applyFont="1" applyFill="1" applyBorder="1" applyAlignment="1">
      <alignment horizontal="center" vertical="center" wrapText="1"/>
    </xf>
    <xf numFmtId="0" fontId="15" fillId="6" borderId="23" xfId="3" applyFont="1" applyFill="1" applyBorder="1" applyAlignment="1">
      <alignment horizontal="center" vertical="center" wrapText="1"/>
    </xf>
    <xf numFmtId="0" fontId="24" fillId="6" borderId="1" xfId="3" applyFont="1" applyFill="1" applyBorder="1" applyAlignment="1">
      <alignment horizontal="center" vertical="center" wrapText="1"/>
    </xf>
    <xf numFmtId="0" fontId="4" fillId="6" borderId="23" xfId="3" applyFill="1" applyBorder="1" applyAlignment="1">
      <alignment horizontal="center" vertical="center" wrapText="1"/>
    </xf>
    <xf numFmtId="0" fontId="0" fillId="6" borderId="23" xfId="3" applyFont="1" applyFill="1" applyBorder="1" applyAlignment="1">
      <alignment horizontal="center" vertical="center" wrapText="1"/>
    </xf>
    <xf numFmtId="0" fontId="4" fillId="6" borderId="1" xfId="3" applyFill="1" applyBorder="1" applyAlignment="1">
      <alignment horizontal="center" vertical="center" wrapText="1"/>
    </xf>
    <xf numFmtId="0" fontId="17" fillId="6" borderId="0" xfId="3" applyFont="1" applyFill="1" applyAlignment="1">
      <alignment horizontal="left" vertical="center"/>
    </xf>
    <xf numFmtId="0" fontId="51" fillId="0" borderId="18" xfId="4" applyFont="1" applyBorder="1" applyAlignment="1">
      <alignment horizontal="left" vertical="center" wrapText="1"/>
    </xf>
    <xf numFmtId="0" fontId="23" fillId="11" borderId="18" xfId="3" applyFont="1" applyFill="1" applyBorder="1" applyAlignment="1">
      <alignment horizontal="left" vertical="center" wrapText="1"/>
    </xf>
    <xf numFmtId="0" fontId="4" fillId="0" borderId="20" xfId="3" applyBorder="1" applyAlignment="1">
      <alignment horizontal="left" vertical="center" wrapText="1"/>
    </xf>
    <xf numFmtId="0" fontId="4" fillId="10" borderId="1" xfId="3" applyFill="1" applyBorder="1" applyAlignment="1">
      <alignment horizontal="left" vertical="center" wrapText="1"/>
    </xf>
    <xf numFmtId="0" fontId="18" fillId="10" borderId="1" xfId="4" applyFont="1" applyFill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4" fillId="0" borderId="23" xfId="3" applyBorder="1" applyAlignment="1">
      <alignment horizontal="left" vertical="center" wrapText="1"/>
    </xf>
    <xf numFmtId="0" fontId="23" fillId="11" borderId="1" xfId="3" applyFont="1" applyFill="1" applyBorder="1" applyAlignment="1">
      <alignment horizontal="left" vertical="center" wrapText="1"/>
    </xf>
    <xf numFmtId="0" fontId="4" fillId="0" borderId="0" xfId="3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44" fillId="20" borderId="0" xfId="0" applyFont="1" applyFill="1" applyAlignment="1">
      <alignment horizontal="left" vertical="center"/>
    </xf>
    <xf numFmtId="0" fontId="1" fillId="10" borderId="1" xfId="4" applyFont="1" applyFill="1" applyBorder="1" applyAlignment="1">
      <alignment horizontal="center" vertical="center" wrapText="1"/>
    </xf>
    <xf numFmtId="0" fontId="1" fillId="10" borderId="1" xfId="4" applyFont="1" applyFill="1" applyBorder="1" applyAlignment="1">
      <alignment horizontal="left" vertical="center" wrapText="1"/>
    </xf>
    <xf numFmtId="0" fontId="26" fillId="0" borderId="25" xfId="0" applyFont="1" applyBorder="1" applyAlignment="1">
      <alignment vertical="top" wrapText="1"/>
    </xf>
    <xf numFmtId="0" fontId="54" fillId="0" borderId="26" xfId="0" applyFont="1" applyBorder="1" applyAlignment="1">
      <alignment horizontal="center"/>
    </xf>
    <xf numFmtId="0" fontId="54" fillId="25" borderId="26" xfId="0" applyFont="1" applyFill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26" fillId="0" borderId="24" xfId="0" applyFont="1" applyBorder="1"/>
    <xf numFmtId="0" fontId="26" fillId="0" borderId="16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12" xfId="0" applyFont="1" applyBorder="1"/>
    <xf numFmtId="0" fontId="26" fillId="0" borderId="3" xfId="0" applyFont="1" applyBorder="1"/>
    <xf numFmtId="0" fontId="26" fillId="0" borderId="27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1" xfId="0" applyFont="1" applyBorder="1" applyAlignment="1">
      <alignment vertical="top" wrapText="1"/>
    </xf>
    <xf numFmtId="0" fontId="54" fillId="0" borderId="1" xfId="0" applyFont="1" applyBorder="1" applyAlignment="1">
      <alignment vertical="center" wrapText="1"/>
    </xf>
    <xf numFmtId="0" fontId="15" fillId="24" borderId="23" xfId="3" applyFont="1" applyFill="1" applyBorder="1" applyAlignment="1">
      <alignment horizontal="center" vertical="center" wrapText="1"/>
    </xf>
    <xf numFmtId="0" fontId="15" fillId="24" borderId="0" xfId="3" applyFont="1" applyFill="1" applyAlignment="1">
      <alignment horizontal="center" vertical="center" wrapText="1"/>
    </xf>
    <xf numFmtId="0" fontId="15" fillId="24" borderId="0" xfId="3" applyFont="1" applyFill="1" applyAlignment="1">
      <alignment horizontal="left" vertical="center" wrapText="1"/>
    </xf>
    <xf numFmtId="0" fontId="15" fillId="24" borderId="23" xfId="3" applyFont="1" applyFill="1" applyBorder="1" applyAlignment="1">
      <alignment horizontal="left" vertical="center" wrapText="1"/>
    </xf>
    <xf numFmtId="0" fontId="44" fillId="20" borderId="1" xfId="0" quotePrefix="1" applyFont="1" applyFill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 wrapText="1"/>
    </xf>
    <xf numFmtId="0" fontId="44" fillId="20" borderId="1" xfId="0" applyFont="1" applyFill="1" applyBorder="1" applyAlignment="1">
      <alignment horizontal="left" vertical="center" wrapText="1"/>
    </xf>
    <xf numFmtId="0" fontId="44" fillId="20" borderId="1" xfId="0" applyFont="1" applyFill="1" applyBorder="1" applyAlignment="1">
      <alignment horizontal="center" vertical="center" wrapText="1"/>
    </xf>
    <xf numFmtId="0" fontId="58" fillId="20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42" fillId="20" borderId="1" xfId="0" applyFont="1" applyFill="1" applyBorder="1" applyAlignment="1">
      <alignment vertical="center"/>
    </xf>
    <xf numFmtId="0" fontId="46" fillId="20" borderId="1" xfId="0" applyFont="1" applyFill="1" applyBorder="1" applyAlignment="1">
      <alignment vertical="center" textRotation="90"/>
    </xf>
    <xf numFmtId="49" fontId="44" fillId="20" borderId="1" xfId="0" applyNumberFormat="1" applyFont="1" applyFill="1" applyBorder="1" applyAlignment="1">
      <alignment vertical="center"/>
    </xf>
    <xf numFmtId="0" fontId="44" fillId="20" borderId="1" xfId="0" applyFont="1" applyFill="1" applyBorder="1" applyAlignment="1">
      <alignment vertical="center"/>
    </xf>
    <xf numFmtId="0" fontId="44" fillId="20" borderId="1" xfId="0" applyFont="1" applyFill="1" applyBorder="1" applyAlignment="1">
      <alignment vertical="center" wrapText="1"/>
    </xf>
    <xf numFmtId="0" fontId="44" fillId="2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24" fillId="6" borderId="16" xfId="3" applyFont="1" applyFill="1" applyBorder="1" applyAlignment="1">
      <alignment horizontal="center" vertical="center" wrapText="1"/>
    </xf>
    <xf numFmtId="0" fontId="24" fillId="6" borderId="21" xfId="3" applyFont="1" applyFill="1" applyBorder="1" applyAlignment="1">
      <alignment horizontal="center" vertical="center" wrapText="1"/>
    </xf>
    <xf numFmtId="0" fontId="24" fillId="6" borderId="22" xfId="3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4" fillId="0" borderId="16" xfId="3" applyBorder="1" applyAlignment="1">
      <alignment horizontal="center" vertical="center" wrapText="1"/>
    </xf>
    <xf numFmtId="0" fontId="4" fillId="0" borderId="21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0" fontId="4" fillId="10" borderId="1" xfId="3" applyFill="1" applyBorder="1" applyAlignment="1">
      <alignment horizontal="center" vertical="center" wrapText="1"/>
    </xf>
    <xf numFmtId="0" fontId="4" fillId="6" borderId="16" xfId="3" applyFill="1" applyBorder="1" applyAlignment="1">
      <alignment horizontal="center" vertical="center" wrapText="1"/>
    </xf>
    <xf numFmtId="0" fontId="4" fillId="6" borderId="21" xfId="3" applyFill="1" applyBorder="1" applyAlignment="1">
      <alignment horizontal="center" vertical="center" wrapText="1"/>
    </xf>
    <xf numFmtId="0" fontId="4" fillId="6" borderId="22" xfId="3" applyFill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21" xfId="3" applyFont="1" applyBorder="1" applyAlignment="1">
      <alignment horizontal="center" vertical="center" wrapText="1"/>
    </xf>
    <xf numFmtId="0" fontId="24" fillId="0" borderId="22" xfId="3" applyFont="1" applyBorder="1" applyAlignment="1">
      <alignment horizontal="center" vertical="center" wrapText="1"/>
    </xf>
    <xf numFmtId="0" fontId="0" fillId="0" borderId="16" xfId="3" applyFont="1" applyBorder="1" applyAlignment="1">
      <alignment horizontal="center" vertical="center" wrapText="1"/>
    </xf>
    <xf numFmtId="0" fontId="0" fillId="6" borderId="16" xfId="3" applyFont="1" applyFill="1" applyBorder="1" applyAlignment="1">
      <alignment horizontal="center" vertical="center" wrapText="1"/>
    </xf>
    <xf numFmtId="0" fontId="0" fillId="6" borderId="21" xfId="3" applyFont="1" applyFill="1" applyBorder="1" applyAlignment="1">
      <alignment horizontal="center" vertical="center" wrapText="1"/>
    </xf>
    <xf numFmtId="0" fontId="0" fillId="6" borderId="22" xfId="3" applyFont="1" applyFill="1" applyBorder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8" fillId="0" borderId="21" xfId="4" applyFont="1" applyBorder="1" applyAlignment="1">
      <alignment horizontal="center" vertical="center" wrapText="1"/>
    </xf>
    <xf numFmtId="0" fontId="18" fillId="10" borderId="1" xfId="3" applyFont="1" applyFill="1" applyBorder="1" applyAlignment="1">
      <alignment horizontal="center" vertical="center"/>
    </xf>
    <xf numFmtId="0" fontId="21" fillId="11" borderId="37" xfId="4" applyFont="1" applyFill="1" applyBorder="1" applyAlignment="1">
      <alignment horizontal="center" vertical="center" wrapText="1"/>
    </xf>
    <xf numFmtId="0" fontId="21" fillId="11" borderId="38" xfId="4" applyFont="1" applyFill="1" applyBorder="1" applyAlignment="1">
      <alignment horizontal="center" vertical="center" wrapText="1"/>
    </xf>
    <xf numFmtId="0" fontId="18" fillId="0" borderId="22" xfId="4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2" fillId="20" borderId="30" xfId="7" applyFont="1" applyFill="1" applyBorder="1" applyAlignment="1">
      <alignment horizontal="center" vertical="center"/>
    </xf>
    <xf numFmtId="0" fontId="32" fillId="20" borderId="31" xfId="7" applyFont="1" applyFill="1" applyBorder="1" applyAlignment="1">
      <alignment horizontal="center" vertical="center"/>
    </xf>
    <xf numFmtId="0" fontId="32" fillId="20" borderId="32" xfId="7" applyFont="1" applyFill="1" applyBorder="1" applyAlignment="1">
      <alignment horizontal="center" vertical="center"/>
    </xf>
    <xf numFmtId="0" fontId="32" fillId="20" borderId="33" xfId="7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left" vertical="center"/>
    </xf>
    <xf numFmtId="1" fontId="29" fillId="3" borderId="8" xfId="0" applyNumberFormat="1" applyFont="1" applyFill="1" applyBorder="1" applyAlignment="1">
      <alignment horizontal="left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9">
    <cellStyle name="Normal" xfId="0" builtinId="0"/>
    <cellStyle name="Normal 2" xfId="2" xr:uid="{4BA6B950-7850-44ED-BC73-4BB48146A526}"/>
    <cellStyle name="Normal 3" xfId="5" xr:uid="{1A261036-8FB7-41DD-88BF-4B60CB9C478D}"/>
    <cellStyle name="Normal 4" xfId="3" xr:uid="{54597202-2B70-47D2-ADDE-70EE5E2248FB}"/>
    <cellStyle name="Normal 4 2 2" xfId="8" xr:uid="{243B82BF-75CC-46F0-8142-9A9954339919}"/>
    <cellStyle name="Normal 5" xfId="4" xr:uid="{A2ACFE15-F1AE-45C5-89A4-8C9A3C1699DA}"/>
    <cellStyle name="Normal 6" xfId="6" xr:uid="{E84D0CB2-323C-4C43-BC1F-415D01EE1406}"/>
    <cellStyle name="Normal 7 2" xfId="7" xr:uid="{C74F4E65-E879-4312-AFEB-70F9F1B94B68}"/>
    <cellStyle name="Normale_Supply chain_Battery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Nilfisk 2022">
      <a:dk1>
        <a:srgbClr val="28313F"/>
      </a:dk1>
      <a:lt1>
        <a:srgbClr val="FFFFFF"/>
      </a:lt1>
      <a:dk2>
        <a:srgbClr val="8997A4"/>
      </a:dk2>
      <a:lt2>
        <a:srgbClr val="B3BBC5"/>
      </a:lt2>
      <a:accent1>
        <a:srgbClr val="6194AA"/>
      </a:accent1>
      <a:accent2>
        <a:srgbClr val="2496BE"/>
      </a:accent2>
      <a:accent3>
        <a:srgbClr val="38AFD9"/>
      </a:accent3>
      <a:accent4>
        <a:srgbClr val="38A8B4"/>
      </a:accent4>
      <a:accent5>
        <a:srgbClr val="68C18B"/>
      </a:accent5>
      <a:accent6>
        <a:srgbClr val="F47358"/>
      </a:accent6>
      <a:hlink>
        <a:srgbClr val="38AFD9"/>
      </a:hlink>
      <a:folHlink>
        <a:srgbClr val="38AFD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"/>
  <sheetViews>
    <sheetView workbookViewId="0">
      <selection activeCell="B17" sqref="B17"/>
    </sheetView>
  </sheetViews>
  <sheetFormatPr defaultColWidth="8.7109375" defaultRowHeight="12.75"/>
  <cols>
    <col min="1" max="1" width="34.7109375" customWidth="1"/>
    <col min="2" max="2" width="58.140625" style="13" customWidth="1"/>
    <col min="3" max="3" width="2.140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9" t="s">
        <v>0</v>
      </c>
      <c r="B1" s="10" t="s">
        <v>1</v>
      </c>
    </row>
    <row r="3" spans="1:5">
      <c r="A3" s="1" t="s">
        <v>2</v>
      </c>
      <c r="B3" s="15"/>
      <c r="E3" s="16"/>
    </row>
    <row r="4" spans="1:5">
      <c r="A4" s="1" t="s">
        <v>3</v>
      </c>
      <c r="B4" s="11"/>
      <c r="E4" s="3"/>
    </row>
    <row r="5" spans="1:5" ht="21.75" customHeight="1">
      <c r="A5" s="1" t="s">
        <v>4</v>
      </c>
      <c r="B5" s="14"/>
      <c r="E5" s="3"/>
    </row>
    <row r="6" spans="1:5" s="5" customFormat="1" ht="25.5">
      <c r="B6" s="12"/>
      <c r="D6" s="4" t="s">
        <v>5</v>
      </c>
      <c r="E6" s="4"/>
    </row>
    <row r="7" spans="1:5" ht="103.5" customHeight="1">
      <c r="A7" s="2" t="s">
        <v>6</v>
      </c>
      <c r="B7" s="17"/>
      <c r="D7" s="3">
        <f>LEN(B7)</f>
        <v>0</v>
      </c>
      <c r="E7" s="6">
        <f>300-D7</f>
        <v>300</v>
      </c>
    </row>
    <row r="9" spans="1:5" ht="146.25" customHeight="1">
      <c r="A9" s="2" t="s">
        <v>7</v>
      </c>
      <c r="B9" s="17"/>
      <c r="D9" s="3">
        <f>LEN(B9)</f>
        <v>0</v>
      </c>
      <c r="E9" s="3">
        <f>2000-D9</f>
        <v>2000</v>
      </c>
    </row>
    <row r="11" spans="1:5" ht="177" customHeight="1">
      <c r="A11" s="2" t="s">
        <v>8</v>
      </c>
      <c r="B11" s="17"/>
      <c r="D11" s="3">
        <f>LEN(B11)</f>
        <v>0</v>
      </c>
      <c r="E11" s="3">
        <f>800-D11</f>
        <v>800</v>
      </c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scale="97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J16"/>
  <sheetViews>
    <sheetView showGridLines="0" zoomScale="110" zoomScaleNormal="110" workbookViewId="0">
      <selection activeCell="E2" sqref="E2:F13"/>
    </sheetView>
  </sheetViews>
  <sheetFormatPr defaultColWidth="16.42578125" defaultRowHeight="15"/>
  <cols>
    <col min="1" max="1" width="11.140625" style="119" customWidth="1"/>
    <col min="2" max="4" width="11.140625" style="118" customWidth="1"/>
    <col min="5" max="5" width="16.42578125" style="118"/>
    <col min="6" max="6" width="47.85546875" style="118" customWidth="1"/>
    <col min="7" max="9" width="16.42578125" style="118"/>
    <col min="10" max="10" width="16.42578125" style="120"/>
    <col min="11" max="16384" width="16.42578125" style="118"/>
  </cols>
  <sheetData>
    <row r="1" spans="1:10" ht="22.5" customHeight="1">
      <c r="A1" s="121" t="s">
        <v>9</v>
      </c>
      <c r="B1" s="124" t="s">
        <v>10</v>
      </c>
      <c r="C1" s="124" t="s">
        <v>11</v>
      </c>
      <c r="D1" s="124" t="s">
        <v>12</v>
      </c>
      <c r="E1" s="124" t="s">
        <v>13</v>
      </c>
      <c r="F1" s="124" t="s">
        <v>14</v>
      </c>
    </row>
    <row r="2" spans="1:10" ht="22.5" customHeight="1">
      <c r="A2" s="122" t="s">
        <v>15</v>
      </c>
      <c r="B2" s="125" t="s">
        <v>16</v>
      </c>
      <c r="C2" s="125" t="s">
        <v>17</v>
      </c>
      <c r="D2" s="125" t="s">
        <v>18</v>
      </c>
      <c r="E2" s="126" t="s">
        <v>19</v>
      </c>
      <c r="F2" s="127" t="s">
        <v>20</v>
      </c>
      <c r="J2" s="118"/>
    </row>
    <row r="3" spans="1:10" ht="22.5" customHeight="1">
      <c r="A3" s="122" t="s">
        <v>15</v>
      </c>
      <c r="B3" s="125" t="s">
        <v>16</v>
      </c>
      <c r="C3" s="125" t="s">
        <v>17</v>
      </c>
      <c r="D3" s="125" t="s">
        <v>18</v>
      </c>
      <c r="E3" s="126" t="s">
        <v>21</v>
      </c>
      <c r="F3" s="127" t="s">
        <v>22</v>
      </c>
      <c r="J3" s="118"/>
    </row>
    <row r="4" spans="1:10" ht="22.5" customHeight="1">
      <c r="A4" s="122" t="s">
        <v>15</v>
      </c>
      <c r="B4" s="125" t="s">
        <v>16</v>
      </c>
      <c r="C4" s="125" t="s">
        <v>23</v>
      </c>
      <c r="D4" s="125" t="s">
        <v>18</v>
      </c>
      <c r="E4" s="126" t="s">
        <v>24</v>
      </c>
      <c r="F4" s="127" t="s">
        <v>25</v>
      </c>
      <c r="J4" s="118"/>
    </row>
    <row r="5" spans="1:10" ht="22.5" customHeight="1">
      <c r="A5" s="122" t="s">
        <v>15</v>
      </c>
      <c r="B5" s="125" t="s">
        <v>16</v>
      </c>
      <c r="C5" s="125" t="s">
        <v>23</v>
      </c>
      <c r="D5" s="125" t="s">
        <v>18</v>
      </c>
      <c r="E5" s="126" t="s">
        <v>26</v>
      </c>
      <c r="F5" s="127" t="s">
        <v>27</v>
      </c>
      <c r="J5" s="118"/>
    </row>
    <row r="6" spans="1:10" ht="22.5" customHeight="1">
      <c r="A6" s="122" t="s">
        <v>15</v>
      </c>
      <c r="B6" s="125" t="s">
        <v>16</v>
      </c>
      <c r="C6" s="125" t="s">
        <v>28</v>
      </c>
      <c r="D6" s="125" t="s">
        <v>18</v>
      </c>
      <c r="E6" s="126" t="s">
        <v>29</v>
      </c>
      <c r="F6" s="127" t="s">
        <v>30</v>
      </c>
      <c r="J6" s="118"/>
    </row>
    <row r="7" spans="1:10" ht="22.5" customHeight="1">
      <c r="A7" s="122" t="s">
        <v>15</v>
      </c>
      <c r="B7" s="125" t="s">
        <v>16</v>
      </c>
      <c r="C7" s="125" t="s">
        <v>28</v>
      </c>
      <c r="D7" s="125" t="s">
        <v>18</v>
      </c>
      <c r="E7" s="126" t="s">
        <v>31</v>
      </c>
      <c r="F7" s="127" t="s">
        <v>32</v>
      </c>
      <c r="J7" s="118"/>
    </row>
    <row r="8" spans="1:10" ht="22.5" customHeight="1">
      <c r="A8" s="122" t="s">
        <v>15</v>
      </c>
      <c r="B8" s="125" t="s">
        <v>16</v>
      </c>
      <c r="C8" s="125" t="s">
        <v>33</v>
      </c>
      <c r="D8" s="125" t="s">
        <v>18</v>
      </c>
      <c r="E8" s="126" t="s">
        <v>34</v>
      </c>
      <c r="F8" s="127" t="s">
        <v>35</v>
      </c>
      <c r="J8" s="118"/>
    </row>
    <row r="9" spans="1:10" ht="22.5" customHeight="1">
      <c r="A9" s="122" t="s">
        <v>15</v>
      </c>
      <c r="B9" s="125" t="s">
        <v>16</v>
      </c>
      <c r="C9" s="125" t="s">
        <v>33</v>
      </c>
      <c r="D9" s="125" t="s">
        <v>18</v>
      </c>
      <c r="E9" s="126" t="s">
        <v>36</v>
      </c>
      <c r="F9" s="127" t="s">
        <v>37</v>
      </c>
      <c r="J9" s="118"/>
    </row>
    <row r="10" spans="1:10" ht="22.5" customHeight="1">
      <c r="A10" s="123" t="s">
        <v>38</v>
      </c>
      <c r="B10" s="125" t="s">
        <v>16</v>
      </c>
      <c r="C10" s="125" t="s">
        <v>39</v>
      </c>
      <c r="D10" s="125" t="s">
        <v>18</v>
      </c>
      <c r="E10" s="126">
        <v>50000670</v>
      </c>
      <c r="F10" s="127" t="s">
        <v>40</v>
      </c>
      <c r="J10" s="118"/>
    </row>
    <row r="11" spans="1:10" ht="22.5" customHeight="1">
      <c r="A11" s="123" t="s">
        <v>38</v>
      </c>
      <c r="B11" s="125" t="s">
        <v>16</v>
      </c>
      <c r="C11" s="125" t="s">
        <v>41</v>
      </c>
      <c r="D11" s="125" t="s">
        <v>18</v>
      </c>
      <c r="E11" s="126" t="s">
        <v>42</v>
      </c>
      <c r="F11" s="127" t="s">
        <v>43</v>
      </c>
      <c r="J11" s="118"/>
    </row>
    <row r="12" spans="1:10" ht="22.5" customHeight="1">
      <c r="A12" s="123" t="s">
        <v>38</v>
      </c>
      <c r="B12" s="125" t="s">
        <v>16</v>
      </c>
      <c r="C12" s="125" t="s">
        <v>44</v>
      </c>
      <c r="D12" s="125" t="s">
        <v>18</v>
      </c>
      <c r="E12" s="126">
        <v>50000672</v>
      </c>
      <c r="F12" s="127" t="s">
        <v>45</v>
      </c>
      <c r="J12" s="118"/>
    </row>
    <row r="13" spans="1:10" ht="22.5" customHeight="1">
      <c r="A13" s="123" t="s">
        <v>38</v>
      </c>
      <c r="B13" s="125" t="s">
        <v>16</v>
      </c>
      <c r="C13" s="125" t="s">
        <v>46</v>
      </c>
      <c r="D13" s="125" t="s">
        <v>18</v>
      </c>
      <c r="E13" s="126" t="s">
        <v>47</v>
      </c>
      <c r="F13" s="127" t="s">
        <v>48</v>
      </c>
      <c r="J13" s="118"/>
    </row>
    <row r="14" spans="1:10">
      <c r="J14" s="118"/>
    </row>
    <row r="15" spans="1:10">
      <c r="J15" s="118"/>
    </row>
    <row r="16" spans="1:10">
      <c r="J16" s="118"/>
    </row>
  </sheetData>
  <sortState xmlns:xlrd2="http://schemas.microsoft.com/office/spreadsheetml/2017/richdata2" ref="A2:F13">
    <sortCondition ref="C2:C13"/>
  </sortState>
  <phoneticPr fontId="7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B2:C13 E2:E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A54D-0C23-4037-9490-B0DB56ABEE94}">
  <dimension ref="A1:F95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8.7109375" defaultRowHeight="12.75"/>
  <cols>
    <col min="1" max="1" width="45.85546875" style="27" customWidth="1"/>
    <col min="2" max="5" width="24.5703125" style="27" customWidth="1"/>
    <col min="6" max="6" width="37.5703125" style="166" customWidth="1"/>
    <col min="7" max="16384" width="8.7109375" style="27"/>
  </cols>
  <sheetData>
    <row r="1" spans="1:6" ht="26.25">
      <c r="A1" s="39" t="s">
        <v>49</v>
      </c>
      <c r="B1" s="39"/>
      <c r="C1" s="39"/>
      <c r="D1" s="39"/>
      <c r="E1" s="39"/>
      <c r="F1" s="180"/>
    </row>
    <row r="2" spans="1:6" ht="18.75">
      <c r="A2" s="41" t="s">
        <v>50</v>
      </c>
      <c r="B2" s="261" t="s">
        <v>51</v>
      </c>
      <c r="C2" s="262"/>
      <c r="D2" s="262"/>
      <c r="E2" s="262"/>
      <c r="F2" s="262"/>
    </row>
    <row r="3" spans="1:6" ht="15">
      <c r="A3" s="231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</row>
    <row r="4" spans="1:6" ht="14.45" customHeight="1">
      <c r="A4" s="232"/>
      <c r="B4" s="154" t="s">
        <v>19</v>
      </c>
      <c r="C4" s="154" t="s">
        <v>29</v>
      </c>
      <c r="D4" s="154" t="s">
        <v>34</v>
      </c>
      <c r="E4" s="154">
        <v>50000658</v>
      </c>
      <c r="F4" s="181"/>
    </row>
    <row r="5" spans="1:6" ht="19.5" customHeight="1">
      <c r="A5" s="232"/>
      <c r="B5" s="154" t="s">
        <v>20</v>
      </c>
      <c r="C5" s="154" t="s">
        <v>30</v>
      </c>
      <c r="D5" s="154" t="s">
        <v>35</v>
      </c>
      <c r="E5" s="154" t="s">
        <v>25</v>
      </c>
      <c r="F5" s="181"/>
    </row>
    <row r="6" spans="1:6" ht="14.45" customHeight="1">
      <c r="A6" s="232"/>
      <c r="B6" s="154" t="s">
        <v>21</v>
      </c>
      <c r="C6" s="154" t="s">
        <v>31</v>
      </c>
      <c r="D6" s="154" t="s">
        <v>36</v>
      </c>
      <c r="E6" s="154" t="s">
        <v>26</v>
      </c>
      <c r="F6" s="181"/>
    </row>
    <row r="7" spans="1:6" ht="14.45" customHeight="1">
      <c r="A7" s="232"/>
      <c r="B7" s="154" t="s">
        <v>22</v>
      </c>
      <c r="C7" s="154" t="s">
        <v>32</v>
      </c>
      <c r="D7" s="154" t="s">
        <v>37</v>
      </c>
      <c r="E7" s="154" t="s">
        <v>27</v>
      </c>
      <c r="F7" s="181"/>
    </row>
    <row r="8" spans="1:6" ht="14.45" customHeight="1">
      <c r="A8" s="232"/>
      <c r="B8" s="154">
        <v>50000670</v>
      </c>
      <c r="C8" s="154">
        <v>50000672</v>
      </c>
      <c r="D8" s="154" t="s">
        <v>47</v>
      </c>
      <c r="E8" s="154" t="s">
        <v>42</v>
      </c>
      <c r="F8" s="181"/>
    </row>
    <row r="9" spans="1:6" ht="14.45" customHeight="1">
      <c r="A9" s="233"/>
      <c r="B9" s="154" t="s">
        <v>40</v>
      </c>
      <c r="C9" s="154" t="s">
        <v>45</v>
      </c>
      <c r="D9" s="154" t="s">
        <v>48</v>
      </c>
      <c r="E9" s="154" t="s">
        <v>43</v>
      </c>
      <c r="F9" s="181"/>
    </row>
    <row r="10" spans="1:6" ht="15">
      <c r="A10" s="156" t="s">
        <v>58</v>
      </c>
      <c r="B10" s="44"/>
      <c r="C10" s="44"/>
      <c r="D10" s="44"/>
      <c r="E10" s="44"/>
      <c r="F10" s="182"/>
    </row>
    <row r="11" spans="1:6" ht="15">
      <c r="A11" s="42" t="s">
        <v>59</v>
      </c>
      <c r="B11" s="45">
        <v>2650</v>
      </c>
      <c r="C11" s="45">
        <v>3050</v>
      </c>
      <c r="D11" s="45">
        <v>2550</v>
      </c>
      <c r="E11" s="45">
        <v>2550</v>
      </c>
      <c r="F11" s="169"/>
    </row>
    <row r="12" spans="1:6" ht="15">
      <c r="A12" s="157" t="s">
        <v>60</v>
      </c>
      <c r="B12" s="46">
        <v>1590</v>
      </c>
      <c r="C12" s="46">
        <v>1830</v>
      </c>
      <c r="D12" s="46">
        <v>1530</v>
      </c>
      <c r="E12" s="46">
        <v>1530</v>
      </c>
      <c r="F12" s="183"/>
    </row>
    <row r="13" spans="1:6" ht="15">
      <c r="A13" s="158"/>
      <c r="B13" s="47"/>
      <c r="C13" s="47"/>
      <c r="D13" s="47"/>
      <c r="E13" s="48"/>
      <c r="F13" s="167"/>
    </row>
    <row r="14" spans="1:6" ht="15">
      <c r="A14" s="156" t="s">
        <v>61</v>
      </c>
      <c r="B14" s="44"/>
      <c r="C14" s="44"/>
      <c r="D14" s="44"/>
      <c r="E14" s="44"/>
      <c r="F14" s="182"/>
    </row>
    <row r="15" spans="1:6" ht="15">
      <c r="A15" s="53" t="s">
        <v>62</v>
      </c>
      <c r="B15" s="192">
        <v>530</v>
      </c>
      <c r="C15" s="192">
        <v>610</v>
      </c>
      <c r="D15" s="192">
        <v>508</v>
      </c>
      <c r="E15" s="192">
        <v>508</v>
      </c>
      <c r="F15" s="193"/>
    </row>
    <row r="16" spans="1:6" ht="15">
      <c r="A16" s="53" t="s">
        <v>63</v>
      </c>
      <c r="B16" s="50" t="s">
        <v>64</v>
      </c>
      <c r="C16" s="50" t="s">
        <v>65</v>
      </c>
      <c r="D16" s="50" t="s">
        <v>66</v>
      </c>
      <c r="E16" s="50" t="s">
        <v>67</v>
      </c>
      <c r="F16" s="184"/>
    </row>
    <row r="17" spans="1:6" ht="15">
      <c r="A17" s="53" t="s">
        <v>68</v>
      </c>
      <c r="B17" s="50">
        <v>120</v>
      </c>
      <c r="C17" s="50">
        <v>120</v>
      </c>
      <c r="D17" s="50">
        <v>600</v>
      </c>
      <c r="E17" s="50">
        <v>30</v>
      </c>
      <c r="F17" s="184"/>
    </row>
    <row r="18" spans="1:6" ht="15">
      <c r="A18" s="53" t="s">
        <v>69</v>
      </c>
      <c r="B18" s="246" t="s">
        <v>70</v>
      </c>
      <c r="C18" s="246"/>
      <c r="D18" s="246"/>
      <c r="E18" s="50">
        <v>2250</v>
      </c>
      <c r="F18" s="184"/>
    </row>
    <row r="19" spans="1:6" ht="15">
      <c r="A19" s="53" t="s">
        <v>71</v>
      </c>
      <c r="B19" s="52" t="s">
        <v>72</v>
      </c>
      <c r="C19" s="52" t="s">
        <v>73</v>
      </c>
      <c r="D19" s="52">
        <v>22</v>
      </c>
      <c r="E19" s="52" t="s">
        <v>74</v>
      </c>
      <c r="F19" s="185"/>
    </row>
    <row r="20" spans="1:6" ht="15">
      <c r="A20" s="53" t="s">
        <v>75</v>
      </c>
      <c r="B20" s="257" t="s">
        <v>76</v>
      </c>
      <c r="C20" s="257"/>
      <c r="D20" s="257"/>
      <c r="E20" s="257"/>
      <c r="F20" s="185"/>
    </row>
    <row r="21" spans="1:6" ht="15">
      <c r="A21" s="53" t="s">
        <v>77</v>
      </c>
      <c r="B21" s="52" t="s">
        <v>78</v>
      </c>
      <c r="C21" s="52" t="s">
        <v>79</v>
      </c>
      <c r="D21" s="155" t="s">
        <v>80</v>
      </c>
      <c r="E21" s="52" t="s">
        <v>81</v>
      </c>
      <c r="F21" s="185"/>
    </row>
    <row r="22" spans="1:6" ht="15">
      <c r="A22" s="53" t="s">
        <v>82</v>
      </c>
      <c r="B22" s="49" t="s">
        <v>83</v>
      </c>
      <c r="C22" s="51" t="s">
        <v>84</v>
      </c>
      <c r="D22" s="155" t="s">
        <v>85</v>
      </c>
      <c r="E22" s="51" t="s">
        <v>70</v>
      </c>
      <c r="F22" s="186"/>
    </row>
    <row r="23" spans="1:6" ht="15">
      <c r="A23" s="53" t="s">
        <v>86</v>
      </c>
      <c r="B23" s="49" t="s">
        <v>87</v>
      </c>
      <c r="C23" s="51" t="s">
        <v>84</v>
      </c>
      <c r="D23" s="51" t="s">
        <v>70</v>
      </c>
      <c r="E23" s="49" t="s">
        <v>87</v>
      </c>
      <c r="F23" s="187"/>
    </row>
    <row r="24" spans="1:6" ht="15">
      <c r="A24" s="53" t="s">
        <v>88</v>
      </c>
      <c r="B24" s="258" t="s">
        <v>70</v>
      </c>
      <c r="C24" s="259"/>
      <c r="D24" s="51">
        <v>1.7</v>
      </c>
      <c r="E24" s="51" t="s">
        <v>70</v>
      </c>
      <c r="F24" s="186"/>
    </row>
    <row r="25" spans="1:6" ht="15">
      <c r="A25" s="158"/>
      <c r="B25" s="47"/>
      <c r="C25" s="47"/>
      <c r="D25" s="47"/>
      <c r="E25" s="48"/>
      <c r="F25" s="167"/>
    </row>
    <row r="26" spans="1:6" ht="15">
      <c r="A26" s="159" t="s">
        <v>89</v>
      </c>
      <c r="B26" s="54"/>
      <c r="C26" s="54"/>
      <c r="D26" s="54"/>
      <c r="E26" s="54"/>
      <c r="F26" s="188"/>
    </row>
    <row r="27" spans="1:6" ht="30">
      <c r="A27" s="53" t="s">
        <v>90</v>
      </c>
      <c r="B27" s="260" t="s">
        <v>91</v>
      </c>
      <c r="C27" s="260"/>
      <c r="D27" s="260"/>
      <c r="E27" s="260"/>
      <c r="F27" s="186" t="s">
        <v>92</v>
      </c>
    </row>
    <row r="28" spans="1:6" ht="15">
      <c r="A28" s="53" t="s">
        <v>93</v>
      </c>
      <c r="B28" s="243" t="s">
        <v>94</v>
      </c>
      <c r="C28" s="244"/>
      <c r="D28" s="244"/>
      <c r="E28" s="245"/>
      <c r="F28" s="186"/>
    </row>
    <row r="29" spans="1:6" ht="45">
      <c r="A29" s="53" t="s">
        <v>95</v>
      </c>
      <c r="B29" s="51" t="s">
        <v>96</v>
      </c>
      <c r="C29" s="51" t="s">
        <v>97</v>
      </c>
      <c r="D29" s="51" t="s">
        <v>98</v>
      </c>
      <c r="E29" s="51" t="s">
        <v>99</v>
      </c>
      <c r="F29" s="186"/>
    </row>
    <row r="30" spans="1:6" ht="15">
      <c r="A30" s="53" t="s">
        <v>100</v>
      </c>
      <c r="B30" s="45">
        <v>720</v>
      </c>
      <c r="C30" s="240">
        <v>810</v>
      </c>
      <c r="D30" s="240"/>
      <c r="E30" s="45">
        <v>720</v>
      </c>
      <c r="F30" s="169"/>
    </row>
    <row r="31" spans="1:6" ht="15">
      <c r="A31" s="158"/>
      <c r="B31" s="47"/>
      <c r="C31" s="47"/>
      <c r="D31" s="47"/>
      <c r="E31" s="48"/>
      <c r="F31" s="167"/>
    </row>
    <row r="32" spans="1:6" ht="15">
      <c r="A32" s="159" t="s">
        <v>101</v>
      </c>
      <c r="B32" s="54"/>
      <c r="C32" s="54"/>
      <c r="D32" s="54"/>
      <c r="E32" s="54"/>
      <c r="F32" s="188"/>
    </row>
    <row r="33" spans="1:6" ht="15">
      <c r="A33" s="53" t="s">
        <v>102</v>
      </c>
      <c r="B33" s="242">
        <v>50</v>
      </c>
      <c r="C33" s="242"/>
      <c r="D33" s="242"/>
      <c r="E33" s="242"/>
      <c r="F33" s="186"/>
    </row>
    <row r="34" spans="1:6" ht="15">
      <c r="A34" s="53" t="s">
        <v>103</v>
      </c>
      <c r="B34" s="242">
        <v>50</v>
      </c>
      <c r="C34" s="242"/>
      <c r="D34" s="242"/>
      <c r="E34" s="242"/>
      <c r="F34" s="186"/>
    </row>
    <row r="35" spans="1:6" ht="15">
      <c r="A35" s="53" t="s">
        <v>104</v>
      </c>
      <c r="B35" s="242">
        <v>5</v>
      </c>
      <c r="C35" s="242"/>
      <c r="D35" s="242"/>
      <c r="E35" s="242"/>
      <c r="F35" s="186"/>
    </row>
    <row r="36" spans="1:6" ht="15">
      <c r="A36" s="53" t="s">
        <v>105</v>
      </c>
      <c r="B36" s="51" t="s">
        <v>106</v>
      </c>
      <c r="C36" s="51" t="s">
        <v>107</v>
      </c>
      <c r="D36" s="52" t="s">
        <v>108</v>
      </c>
      <c r="E36" s="51" t="s">
        <v>109</v>
      </c>
      <c r="F36" s="186"/>
    </row>
    <row r="37" spans="1:6" ht="15">
      <c r="A37" s="53" t="s">
        <v>110</v>
      </c>
      <c r="B37" s="258">
        <v>3.7</v>
      </c>
      <c r="C37" s="259"/>
      <c r="D37" s="259"/>
      <c r="E37" s="263"/>
      <c r="F37" s="186"/>
    </row>
    <row r="38" spans="1:6" ht="15">
      <c r="A38" s="53" t="s">
        <v>111</v>
      </c>
      <c r="B38" s="240" t="s">
        <v>112</v>
      </c>
      <c r="C38" s="240"/>
      <c r="D38" s="240"/>
      <c r="E38" s="240"/>
      <c r="F38" s="186"/>
    </row>
    <row r="39" spans="1:6" ht="15">
      <c r="A39" s="158"/>
      <c r="B39" s="47"/>
      <c r="C39" s="47"/>
      <c r="D39" s="47"/>
      <c r="E39" s="48"/>
      <c r="F39" s="167"/>
    </row>
    <row r="40" spans="1:6" ht="15">
      <c r="A40" s="159" t="s">
        <v>113</v>
      </c>
      <c r="B40" s="54"/>
      <c r="C40" s="54"/>
      <c r="D40" s="54"/>
      <c r="E40" s="54"/>
      <c r="F40" s="188"/>
    </row>
    <row r="41" spans="1:6" ht="15">
      <c r="A41" s="53" t="s">
        <v>114</v>
      </c>
      <c r="B41" s="240">
        <v>200</v>
      </c>
      <c r="C41" s="240"/>
      <c r="D41" s="240"/>
      <c r="E41" s="240"/>
      <c r="F41" s="167"/>
    </row>
    <row r="42" spans="1:6" ht="15">
      <c r="A42" s="53" t="s">
        <v>115</v>
      </c>
      <c r="B42" s="240">
        <v>5</v>
      </c>
      <c r="C42" s="240"/>
      <c r="D42" s="240"/>
      <c r="E42" s="240"/>
      <c r="F42" s="167"/>
    </row>
    <row r="43" spans="1:6" ht="15">
      <c r="A43" s="53" t="s">
        <v>116</v>
      </c>
      <c r="B43" s="241">
        <v>10</v>
      </c>
      <c r="C43" s="241"/>
      <c r="D43" s="241"/>
      <c r="E43" s="241"/>
      <c r="F43" s="167"/>
    </row>
    <row r="44" spans="1:6" ht="75">
      <c r="A44" s="53" t="s">
        <v>117</v>
      </c>
      <c r="B44" s="240">
        <v>10</v>
      </c>
      <c r="C44" s="240"/>
      <c r="D44" s="240"/>
      <c r="E44" s="240"/>
      <c r="F44" s="168" t="s">
        <v>118</v>
      </c>
    </row>
    <row r="45" spans="1:6" ht="15">
      <c r="A45" s="158"/>
      <c r="B45" s="47"/>
      <c r="C45" s="47"/>
      <c r="D45" s="47"/>
      <c r="E45" s="48"/>
      <c r="F45" s="167"/>
    </row>
    <row r="46" spans="1:6" ht="15">
      <c r="A46" s="159" t="s">
        <v>119</v>
      </c>
      <c r="B46" s="54"/>
      <c r="C46" s="54"/>
      <c r="D46" s="54"/>
      <c r="E46" s="54"/>
      <c r="F46" s="188"/>
    </row>
    <row r="47" spans="1:6" ht="15">
      <c r="A47" s="53" t="s">
        <v>120</v>
      </c>
      <c r="B47" s="45">
        <v>830</v>
      </c>
      <c r="C47" s="45">
        <v>630</v>
      </c>
      <c r="D47" s="45">
        <v>680</v>
      </c>
      <c r="E47" s="45">
        <v>560</v>
      </c>
      <c r="F47" s="169"/>
    </row>
    <row r="48" spans="1:6" ht="15">
      <c r="A48" s="53" t="s">
        <v>121</v>
      </c>
      <c r="B48" s="242" t="s">
        <v>122</v>
      </c>
      <c r="C48" s="242"/>
      <c r="D48" s="242"/>
      <c r="E48" s="242"/>
      <c r="F48" s="169"/>
    </row>
    <row r="49" spans="1:6" ht="15">
      <c r="A49" s="53" t="s">
        <v>123</v>
      </c>
      <c r="B49" s="240" t="s">
        <v>124</v>
      </c>
      <c r="C49" s="240"/>
      <c r="D49" s="240"/>
      <c r="E49" s="240"/>
      <c r="F49" s="169"/>
    </row>
    <row r="50" spans="1:6" ht="8.1" customHeight="1">
      <c r="A50" s="212"/>
      <c r="B50" s="213"/>
      <c r="C50" s="213"/>
      <c r="D50" s="213"/>
      <c r="E50" s="213"/>
      <c r="F50" s="214"/>
    </row>
    <row r="51" spans="1:6" ht="30">
      <c r="A51" s="53" t="s">
        <v>125</v>
      </c>
      <c r="B51" s="153">
        <v>3.7</v>
      </c>
      <c r="C51" s="130">
        <v>3.4</v>
      </c>
      <c r="D51" s="130">
        <v>3.6</v>
      </c>
      <c r="E51" s="130">
        <v>3.8</v>
      </c>
      <c r="F51" s="171" t="s">
        <v>126</v>
      </c>
    </row>
    <row r="52" spans="1:6" ht="30">
      <c r="A52" s="53" t="s">
        <v>127</v>
      </c>
      <c r="B52" s="153">
        <v>3.6</v>
      </c>
      <c r="C52" s="217">
        <v>3</v>
      </c>
      <c r="D52" s="130">
        <v>2.8</v>
      </c>
      <c r="E52" s="130">
        <v>3.2</v>
      </c>
      <c r="F52" s="171" t="s">
        <v>126</v>
      </c>
    </row>
    <row r="53" spans="1:6" ht="15">
      <c r="A53" s="53" t="s">
        <v>128</v>
      </c>
      <c r="B53" s="250" t="s">
        <v>129</v>
      </c>
      <c r="C53" s="251"/>
      <c r="D53" s="251"/>
      <c r="E53" s="252"/>
      <c r="F53" s="171" t="s">
        <v>126</v>
      </c>
    </row>
    <row r="54" spans="1:6" ht="15">
      <c r="A54" s="165" t="s">
        <v>130</v>
      </c>
      <c r="B54" s="250" t="s">
        <v>131</v>
      </c>
      <c r="C54" s="251"/>
      <c r="D54" s="251"/>
      <c r="E54" s="252"/>
      <c r="F54" s="171" t="s">
        <v>126</v>
      </c>
    </row>
    <row r="55" spans="1:6" ht="15">
      <c r="A55" s="165" t="s">
        <v>132</v>
      </c>
      <c r="B55" s="234" t="s">
        <v>133</v>
      </c>
      <c r="C55" s="235"/>
      <c r="D55" s="235"/>
      <c r="E55" s="236"/>
      <c r="F55" s="171" t="s">
        <v>126</v>
      </c>
    </row>
    <row r="56" spans="1:6" ht="15">
      <c r="A56" s="165" t="s">
        <v>134</v>
      </c>
      <c r="B56" s="234" t="s">
        <v>135</v>
      </c>
      <c r="C56" s="235"/>
      <c r="D56" s="235"/>
      <c r="E56" s="236"/>
      <c r="F56" s="171" t="s">
        <v>136</v>
      </c>
    </row>
    <row r="57" spans="1:6" ht="15">
      <c r="A57" s="165" t="s">
        <v>137</v>
      </c>
      <c r="B57" s="234" t="s">
        <v>138</v>
      </c>
      <c r="C57" s="235"/>
      <c r="D57" s="235"/>
      <c r="E57" s="236"/>
      <c r="F57" s="171" t="s">
        <v>136</v>
      </c>
    </row>
    <row r="58" spans="1:6" ht="9" customHeight="1">
      <c r="A58" s="212"/>
      <c r="B58" s="212"/>
      <c r="C58" s="212"/>
      <c r="D58" s="212"/>
      <c r="E58" s="212"/>
      <c r="F58" s="215"/>
    </row>
    <row r="59" spans="1:6" ht="30">
      <c r="A59" s="175" t="s">
        <v>139</v>
      </c>
      <c r="B59" s="172">
        <v>5.75</v>
      </c>
      <c r="C59" s="172">
        <v>4.75</v>
      </c>
      <c r="D59" s="172">
        <v>6.25</v>
      </c>
      <c r="E59" s="172">
        <v>4.7</v>
      </c>
      <c r="F59" s="173" t="s">
        <v>140</v>
      </c>
    </row>
    <row r="60" spans="1:6" ht="30">
      <c r="A60" s="175" t="s">
        <v>141</v>
      </c>
      <c r="B60" s="172">
        <v>4.4000000000000004</v>
      </c>
      <c r="C60" s="172">
        <v>3.6</v>
      </c>
      <c r="D60" s="172">
        <v>5</v>
      </c>
      <c r="E60" s="172">
        <v>3.7833333333333332</v>
      </c>
      <c r="F60" s="173" t="s">
        <v>140</v>
      </c>
    </row>
    <row r="61" spans="1:6" ht="30">
      <c r="A61" s="175" t="s">
        <v>142</v>
      </c>
      <c r="B61" s="237" t="s">
        <v>143</v>
      </c>
      <c r="C61" s="238"/>
      <c r="D61" s="238"/>
      <c r="E61" s="239"/>
      <c r="F61" s="173" t="s">
        <v>140</v>
      </c>
    </row>
    <row r="62" spans="1:6" ht="15">
      <c r="A62" s="174" t="s">
        <v>144</v>
      </c>
      <c r="B62" s="237" t="s">
        <v>145</v>
      </c>
      <c r="C62" s="238"/>
      <c r="D62" s="238"/>
      <c r="E62" s="239"/>
      <c r="F62" s="173"/>
    </row>
    <row r="63" spans="1:6" ht="15">
      <c r="A63" s="174" t="s">
        <v>146</v>
      </c>
      <c r="B63" s="237" t="s">
        <v>147</v>
      </c>
      <c r="C63" s="238"/>
      <c r="D63" s="238"/>
      <c r="E63" s="239"/>
      <c r="F63" s="173"/>
    </row>
    <row r="64" spans="1:6" ht="30">
      <c r="A64" s="174" t="s">
        <v>148</v>
      </c>
      <c r="B64" s="237" t="s">
        <v>149</v>
      </c>
      <c r="C64" s="238"/>
      <c r="D64" s="238"/>
      <c r="E64" s="239"/>
      <c r="F64" s="173" t="s">
        <v>140</v>
      </c>
    </row>
    <row r="65" spans="1:6" ht="30">
      <c r="A65" s="174" t="s">
        <v>150</v>
      </c>
      <c r="B65" s="247" t="s">
        <v>151</v>
      </c>
      <c r="C65" s="248"/>
      <c r="D65" s="248"/>
      <c r="E65" s="249"/>
      <c r="F65" s="173" t="s">
        <v>140</v>
      </c>
    </row>
    <row r="66" spans="1:6" ht="8.1" customHeight="1">
      <c r="A66" s="212"/>
      <c r="B66" s="162"/>
      <c r="C66" s="163"/>
      <c r="D66" s="163"/>
      <c r="E66" s="164"/>
      <c r="F66" s="170"/>
    </row>
    <row r="67" spans="1:6" ht="30">
      <c r="A67" s="175" t="s">
        <v>152</v>
      </c>
      <c r="B67" s="254"/>
      <c r="C67" s="248"/>
      <c r="D67" s="248"/>
      <c r="E67" s="249"/>
      <c r="F67" s="173" t="s">
        <v>153</v>
      </c>
    </row>
    <row r="68" spans="1:6" ht="30">
      <c r="A68" s="175" t="s">
        <v>154</v>
      </c>
      <c r="B68" s="254" t="s">
        <v>155</v>
      </c>
      <c r="C68" s="255"/>
      <c r="D68" s="255"/>
      <c r="E68" s="256"/>
      <c r="F68" s="173" t="s">
        <v>153</v>
      </c>
    </row>
    <row r="69" spans="1:6" ht="9" customHeight="1">
      <c r="A69" s="212"/>
      <c r="B69" s="212"/>
      <c r="C69" s="212"/>
      <c r="D69" s="212"/>
      <c r="E69" s="212"/>
      <c r="F69" s="215"/>
    </row>
    <row r="70" spans="1:6" ht="30">
      <c r="A70" s="175" t="s">
        <v>156</v>
      </c>
      <c r="B70" s="176">
        <v>7.5</v>
      </c>
      <c r="C70" s="176">
        <v>6</v>
      </c>
      <c r="D70" s="172">
        <v>3.9833333333333334</v>
      </c>
      <c r="E70" s="172">
        <v>7.166666666666667</v>
      </c>
      <c r="F70" s="173" t="s">
        <v>153</v>
      </c>
    </row>
    <row r="71" spans="1:6" ht="30">
      <c r="A71" s="175" t="s">
        <v>157</v>
      </c>
      <c r="B71" s="172">
        <v>6.15</v>
      </c>
      <c r="C71" s="172">
        <v>5.166666666666667</v>
      </c>
      <c r="D71" s="172">
        <v>3.4166666666666665</v>
      </c>
      <c r="E71" s="172">
        <v>5.333333333333333</v>
      </c>
      <c r="F71" s="173" t="s">
        <v>153</v>
      </c>
    </row>
    <row r="72" spans="1:6" ht="30">
      <c r="A72" s="175" t="s">
        <v>158</v>
      </c>
      <c r="B72" s="247" t="s">
        <v>159</v>
      </c>
      <c r="C72" s="248"/>
      <c r="D72" s="248"/>
      <c r="E72" s="249"/>
      <c r="F72" s="173" t="s">
        <v>153</v>
      </c>
    </row>
    <row r="73" spans="1:6" ht="30">
      <c r="A73" s="175" t="s">
        <v>160</v>
      </c>
      <c r="B73" s="247" t="s">
        <v>161</v>
      </c>
      <c r="C73" s="248"/>
      <c r="D73" s="248"/>
      <c r="E73" s="249"/>
      <c r="F73" s="173" t="s">
        <v>153</v>
      </c>
    </row>
    <row r="74" spans="1:6" ht="30">
      <c r="A74" s="175" t="s">
        <v>162</v>
      </c>
      <c r="B74" s="177"/>
      <c r="C74" s="178"/>
      <c r="D74" s="178"/>
      <c r="E74" s="178"/>
      <c r="F74" s="173" t="s">
        <v>153</v>
      </c>
    </row>
    <row r="75" spans="1:6" ht="15">
      <c r="A75" s="53"/>
      <c r="B75" s="45"/>
      <c r="C75" s="45"/>
      <c r="D75" s="45"/>
      <c r="E75" s="45"/>
      <c r="F75" s="169"/>
    </row>
    <row r="76" spans="1:6" ht="30.75" customHeight="1">
      <c r="A76" s="159" t="s">
        <v>163</v>
      </c>
      <c r="B76" s="54"/>
      <c r="C76" s="54"/>
      <c r="D76" s="54"/>
      <c r="E76" s="54"/>
      <c r="F76" s="188"/>
    </row>
    <row r="77" spans="1:6" ht="15">
      <c r="A77" s="53" t="s">
        <v>164</v>
      </c>
      <c r="B77" s="45" t="s">
        <v>165</v>
      </c>
      <c r="C77" s="45" t="s">
        <v>166</v>
      </c>
      <c r="D77" s="45" t="s">
        <v>167</v>
      </c>
      <c r="E77" s="45" t="s">
        <v>168</v>
      </c>
      <c r="F77" s="169"/>
    </row>
    <row r="78" spans="1:6" ht="15">
      <c r="A78" s="53" t="s">
        <v>169</v>
      </c>
      <c r="B78" s="243" t="s">
        <v>170</v>
      </c>
      <c r="C78" s="244"/>
      <c r="D78" s="244"/>
      <c r="E78" s="245"/>
      <c r="F78" s="169"/>
    </row>
    <row r="79" spans="1:6" ht="26.1" customHeight="1">
      <c r="A79" s="53" t="s">
        <v>171</v>
      </c>
      <c r="B79" s="45">
        <v>105</v>
      </c>
      <c r="C79" s="45">
        <v>115</v>
      </c>
      <c r="D79" s="45">
        <v>111</v>
      </c>
      <c r="E79" s="45">
        <v>106</v>
      </c>
      <c r="F79" s="169"/>
    </row>
    <row r="80" spans="1:6" ht="29.1" customHeight="1">
      <c r="A80" s="53" t="s">
        <v>172</v>
      </c>
      <c r="B80" s="45">
        <f>B79+25</f>
        <v>130</v>
      </c>
      <c r="C80" s="45">
        <f t="shared" ref="C80:E80" si="0">C79+25</f>
        <v>140</v>
      </c>
      <c r="D80" s="45">
        <f t="shared" si="0"/>
        <v>136</v>
      </c>
      <c r="E80" s="45">
        <f t="shared" si="0"/>
        <v>131</v>
      </c>
      <c r="F80" s="169"/>
    </row>
    <row r="81" spans="1:6" ht="30">
      <c r="A81" s="175" t="s">
        <v>173</v>
      </c>
      <c r="B81" s="179">
        <f>B79+96</f>
        <v>201</v>
      </c>
      <c r="C81" s="179">
        <f t="shared" ref="C81:E81" si="1">C79+96</f>
        <v>211</v>
      </c>
      <c r="D81" s="179">
        <f t="shared" si="1"/>
        <v>207</v>
      </c>
      <c r="E81" s="179">
        <f t="shared" si="1"/>
        <v>202</v>
      </c>
      <c r="F81" s="173" t="s">
        <v>153</v>
      </c>
    </row>
    <row r="82" spans="1:6" ht="30">
      <c r="A82" s="175" t="s">
        <v>174</v>
      </c>
      <c r="B82" s="179">
        <f>B79+121</f>
        <v>226</v>
      </c>
      <c r="C82" s="179">
        <f t="shared" ref="C82:E82" si="2">C79+121</f>
        <v>236</v>
      </c>
      <c r="D82" s="179">
        <f t="shared" si="2"/>
        <v>232</v>
      </c>
      <c r="E82" s="179">
        <f t="shared" si="2"/>
        <v>227</v>
      </c>
      <c r="F82" s="173" t="s">
        <v>153</v>
      </c>
    </row>
    <row r="83" spans="1:6" ht="30">
      <c r="A83" s="53" t="s">
        <v>175</v>
      </c>
      <c r="B83" s="45">
        <f>B80+18</f>
        <v>148</v>
      </c>
      <c r="C83" s="45">
        <f t="shared" ref="C83:E83" si="3">C80+18</f>
        <v>158</v>
      </c>
      <c r="D83" s="45">
        <f t="shared" si="3"/>
        <v>154</v>
      </c>
      <c r="E83" s="45">
        <f t="shared" si="3"/>
        <v>149</v>
      </c>
      <c r="F83" s="171" t="s">
        <v>126</v>
      </c>
    </row>
    <row r="84" spans="1:6" ht="30">
      <c r="A84" s="53" t="s">
        <v>176</v>
      </c>
      <c r="B84" s="45">
        <f>B79+18+50</f>
        <v>173</v>
      </c>
      <c r="C84" s="45">
        <f t="shared" ref="C84:E84" si="4">C79+18+50</f>
        <v>183</v>
      </c>
      <c r="D84" s="45">
        <f t="shared" si="4"/>
        <v>179</v>
      </c>
      <c r="E84" s="45">
        <f t="shared" si="4"/>
        <v>174</v>
      </c>
      <c r="F84" s="171" t="s">
        <v>126</v>
      </c>
    </row>
    <row r="85" spans="1:6" ht="15">
      <c r="A85" s="53" t="s">
        <v>177</v>
      </c>
      <c r="B85" s="253" t="s">
        <v>178</v>
      </c>
      <c r="C85" s="244"/>
      <c r="D85" s="244"/>
      <c r="E85" s="245"/>
      <c r="F85" s="169"/>
    </row>
    <row r="86" spans="1:6" ht="15">
      <c r="A86" s="53" t="s">
        <v>179</v>
      </c>
      <c r="B86" s="243">
        <v>200</v>
      </c>
      <c r="C86" s="244"/>
      <c r="D86" s="244"/>
      <c r="E86" s="245"/>
      <c r="F86" s="169"/>
    </row>
    <row r="87" spans="1:6" ht="30">
      <c r="A87" s="53" t="s">
        <v>180</v>
      </c>
      <c r="B87" s="45">
        <v>0.52</v>
      </c>
      <c r="C87" s="45">
        <v>0.51</v>
      </c>
      <c r="D87" s="45">
        <v>0.5</v>
      </c>
      <c r="E87" s="45">
        <v>0.49</v>
      </c>
      <c r="F87" s="169"/>
    </row>
    <row r="88" spans="1:6" ht="15">
      <c r="A88" s="53" t="s">
        <v>181</v>
      </c>
      <c r="B88" s="243">
        <v>80</v>
      </c>
      <c r="C88" s="244"/>
      <c r="D88" s="244"/>
      <c r="E88" s="245"/>
      <c r="F88" s="169"/>
    </row>
    <row r="89" spans="1:6" ht="30">
      <c r="A89" s="53" t="s">
        <v>182</v>
      </c>
      <c r="B89" s="45">
        <v>2.0499999999999998</v>
      </c>
      <c r="C89" s="45">
        <v>1.4</v>
      </c>
      <c r="D89" s="45">
        <v>1.93</v>
      </c>
      <c r="E89" s="45">
        <v>1.96</v>
      </c>
      <c r="F89" s="169"/>
    </row>
    <row r="90" spans="1:6" ht="24.75" customHeight="1">
      <c r="A90" s="53" t="s">
        <v>183</v>
      </c>
      <c r="B90" s="240" t="s">
        <v>184</v>
      </c>
      <c r="C90" s="240"/>
      <c r="D90" s="240"/>
      <c r="E90" s="240"/>
      <c r="F90" s="169"/>
    </row>
    <row r="91" spans="1:6" ht="15">
      <c r="A91" s="53" t="s">
        <v>185</v>
      </c>
      <c r="B91" s="240" t="s">
        <v>186</v>
      </c>
      <c r="C91" s="240"/>
      <c r="D91" s="240"/>
      <c r="E91" s="240"/>
      <c r="F91" s="169"/>
    </row>
    <row r="92" spans="1:6" ht="30">
      <c r="A92" s="53" t="s">
        <v>187</v>
      </c>
      <c r="B92" s="240" t="s">
        <v>188</v>
      </c>
      <c r="C92" s="240"/>
      <c r="D92" s="240"/>
      <c r="E92" s="240"/>
      <c r="F92" s="169"/>
    </row>
    <row r="93" spans="1:6" ht="27.75" customHeight="1">
      <c r="A93" s="160"/>
      <c r="B93" s="161"/>
      <c r="C93" s="161"/>
      <c r="D93" s="40"/>
      <c r="E93" s="161"/>
      <c r="F93" s="189"/>
    </row>
    <row r="94" spans="1:6" ht="30.75" customHeight="1">
      <c r="A94" s="190" t="s">
        <v>189</v>
      </c>
      <c r="B94" s="161"/>
      <c r="C94" s="161"/>
      <c r="D94" s="40"/>
      <c r="E94" s="161"/>
      <c r="F94" s="189"/>
    </row>
    <row r="95" spans="1:6" ht="40.5" customHeight="1"/>
  </sheetData>
  <mergeCells count="40">
    <mergeCell ref="B20:E20"/>
    <mergeCell ref="B24:C24"/>
    <mergeCell ref="B27:E27"/>
    <mergeCell ref="B2:F2"/>
    <mergeCell ref="B67:E67"/>
    <mergeCell ref="B37:E37"/>
    <mergeCell ref="B41:E41"/>
    <mergeCell ref="B38:E38"/>
    <mergeCell ref="B54:E54"/>
    <mergeCell ref="B55:E55"/>
    <mergeCell ref="B92:E92"/>
    <mergeCell ref="B73:E73"/>
    <mergeCell ref="B53:E53"/>
    <mergeCell ref="B78:E78"/>
    <mergeCell ref="B86:E86"/>
    <mergeCell ref="B88:E88"/>
    <mergeCell ref="B72:E72"/>
    <mergeCell ref="B85:E85"/>
    <mergeCell ref="B68:E68"/>
    <mergeCell ref="B63:E63"/>
    <mergeCell ref="B64:E64"/>
    <mergeCell ref="B65:E65"/>
    <mergeCell ref="B90:E90"/>
    <mergeCell ref="B91:E91"/>
    <mergeCell ref="A3:A9"/>
    <mergeCell ref="B56:E56"/>
    <mergeCell ref="B57:E57"/>
    <mergeCell ref="B61:E61"/>
    <mergeCell ref="B62:E62"/>
    <mergeCell ref="B42:E42"/>
    <mergeCell ref="B43:E43"/>
    <mergeCell ref="B44:E44"/>
    <mergeCell ref="B48:E48"/>
    <mergeCell ref="B49:E49"/>
    <mergeCell ref="B28:E28"/>
    <mergeCell ref="C30:D30"/>
    <mergeCell ref="B33:E33"/>
    <mergeCell ref="B34:E34"/>
    <mergeCell ref="B35:E35"/>
    <mergeCell ref="B18:D18"/>
  </mergeCells>
  <phoneticPr fontId="13" type="noConversion"/>
  <pageMargins left="0.7" right="0.7" top="0.75" bottom="0.75" header="0.3" footer="0.3"/>
  <pageSetup paperSize="9" orientation="landscape" r:id="rId1"/>
  <headerFooter>
    <oddFooter>&amp;C_x000D_&amp;1#&amp;"Calibri"&amp;10&amp;K000000 CONFIDENTIAL AND PROPRIETARY</oddFooter>
  </headerFooter>
  <customProperties>
    <customPr name="_pios_id" r:id="rId2"/>
  </customProperties>
  <ignoredErrors>
    <ignoredError sqref="C5:E7 C4: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Q179"/>
  <sheetViews>
    <sheetView showGridLines="0" zoomScale="90" zoomScaleNormal="90" workbookViewId="0">
      <pane xSplit="5" ySplit="3" topLeftCell="I4" activePane="bottomRight" state="frozen"/>
      <selection pane="topRight" activeCell="F1" sqref="F1"/>
      <selection pane="bottomLeft" activeCell="A8" sqref="A8"/>
      <selection pane="bottomRight" activeCell="R1" sqref="R1:R1048576"/>
    </sheetView>
  </sheetViews>
  <sheetFormatPr defaultColWidth="12.7109375" defaultRowHeight="12.75"/>
  <cols>
    <col min="1" max="1" width="13.42578125" style="79" bestFit="1" customWidth="1"/>
    <col min="2" max="2" width="13.5703125" style="79" customWidth="1"/>
    <col min="3" max="3" width="54.140625" style="81" customWidth="1"/>
    <col min="4" max="4" width="8.85546875" style="85" customWidth="1"/>
    <col min="5" max="5" width="4.28515625" style="79" customWidth="1"/>
    <col min="6" max="11" width="8.85546875" style="79" customWidth="1"/>
    <col min="12" max="14" width="8.85546875" style="82" customWidth="1"/>
    <col min="15" max="17" width="8.85546875" style="79" customWidth="1"/>
    <col min="18" max="16384" width="12.7109375" style="79"/>
  </cols>
  <sheetData>
    <row r="1" spans="1:17" ht="20.25">
      <c r="B1" s="80" t="s">
        <v>190</v>
      </c>
      <c r="G1" s="78" t="s">
        <v>191</v>
      </c>
      <c r="I1" s="78" t="s">
        <v>192</v>
      </c>
      <c r="K1" s="78" t="s">
        <v>193</v>
      </c>
      <c r="M1" s="78" t="s">
        <v>194</v>
      </c>
    </row>
    <row r="2" spans="1:17" s="83" customFormat="1" ht="24">
      <c r="C2" s="84"/>
      <c r="D2" s="85"/>
      <c r="E2" s="86"/>
      <c r="F2" s="87">
        <v>50000656</v>
      </c>
      <c r="G2" s="87" t="s">
        <v>21</v>
      </c>
      <c r="H2" s="87">
        <v>50000670</v>
      </c>
      <c r="I2" s="88" t="s">
        <v>24</v>
      </c>
      <c r="J2" s="88" t="s">
        <v>26</v>
      </c>
      <c r="K2" s="88" t="s">
        <v>42</v>
      </c>
      <c r="L2" s="89" t="s">
        <v>29</v>
      </c>
      <c r="M2" s="89" t="s">
        <v>31</v>
      </c>
      <c r="N2" s="89">
        <v>50000672</v>
      </c>
      <c r="O2" s="90" t="s">
        <v>34</v>
      </c>
      <c r="P2" s="90" t="s">
        <v>36</v>
      </c>
      <c r="Q2" s="90" t="s">
        <v>47</v>
      </c>
    </row>
    <row r="3" spans="1:17" ht="45">
      <c r="A3" s="105" t="s">
        <v>195</v>
      </c>
      <c r="B3" s="106" t="s">
        <v>13</v>
      </c>
      <c r="C3" s="106" t="s">
        <v>196</v>
      </c>
      <c r="D3" s="107" t="s">
        <v>197</v>
      </c>
      <c r="E3" s="117" t="s">
        <v>198</v>
      </c>
      <c r="F3" s="91" t="s">
        <v>20</v>
      </c>
      <c r="G3" s="91" t="s">
        <v>22</v>
      </c>
      <c r="H3" s="91" t="s">
        <v>40</v>
      </c>
      <c r="I3" s="92" t="s">
        <v>25</v>
      </c>
      <c r="J3" s="92" t="s">
        <v>27</v>
      </c>
      <c r="K3" s="92" t="s">
        <v>43</v>
      </c>
      <c r="L3" s="93" t="s">
        <v>30</v>
      </c>
      <c r="M3" s="93" t="s">
        <v>32</v>
      </c>
      <c r="N3" s="93" t="s">
        <v>45</v>
      </c>
      <c r="O3" s="94" t="s">
        <v>35</v>
      </c>
      <c r="P3" s="94" t="s">
        <v>37</v>
      </c>
      <c r="Q3" s="94" t="s">
        <v>48</v>
      </c>
    </row>
    <row r="4" spans="1:17" ht="16.5">
      <c r="A4" s="111">
        <v>15</v>
      </c>
      <c r="B4" s="108" t="s">
        <v>199</v>
      </c>
      <c r="C4" s="109" t="s">
        <v>200</v>
      </c>
      <c r="D4" s="110" t="s">
        <v>201</v>
      </c>
      <c r="E4" s="111">
        <v>1</v>
      </c>
      <c r="F4" s="95" t="s">
        <v>202</v>
      </c>
      <c r="G4" s="95" t="s">
        <v>202</v>
      </c>
      <c r="H4" s="95" t="s">
        <v>202</v>
      </c>
      <c r="I4" s="96" t="s">
        <v>203</v>
      </c>
      <c r="J4" s="96" t="s">
        <v>203</v>
      </c>
      <c r="K4" s="96" t="s">
        <v>203</v>
      </c>
      <c r="L4" s="97" t="s">
        <v>203</v>
      </c>
      <c r="M4" s="97" t="s">
        <v>203</v>
      </c>
      <c r="N4" s="97" t="s">
        <v>203</v>
      </c>
      <c r="O4" s="98" t="s">
        <v>203</v>
      </c>
      <c r="P4" s="98" t="s">
        <v>203</v>
      </c>
      <c r="Q4" s="98" t="s">
        <v>203</v>
      </c>
    </row>
    <row r="5" spans="1:17" ht="16.5">
      <c r="A5" s="111">
        <v>15</v>
      </c>
      <c r="B5" s="108" t="s">
        <v>204</v>
      </c>
      <c r="C5" s="109" t="s">
        <v>205</v>
      </c>
      <c r="D5" s="110" t="s">
        <v>201</v>
      </c>
      <c r="E5" s="111">
        <v>1</v>
      </c>
      <c r="F5" s="95" t="s">
        <v>206</v>
      </c>
      <c r="G5" s="95" t="s">
        <v>206</v>
      </c>
      <c r="H5" s="95" t="s">
        <v>206</v>
      </c>
      <c r="I5" s="96" t="s">
        <v>203</v>
      </c>
      <c r="J5" s="96" t="s">
        <v>203</v>
      </c>
      <c r="K5" s="96" t="s">
        <v>203</v>
      </c>
      <c r="L5" s="97" t="s">
        <v>203</v>
      </c>
      <c r="M5" s="97" t="s">
        <v>203</v>
      </c>
      <c r="N5" s="97" t="s">
        <v>203</v>
      </c>
      <c r="O5" s="98" t="s">
        <v>203</v>
      </c>
      <c r="P5" s="98" t="s">
        <v>203</v>
      </c>
      <c r="Q5" s="98" t="s">
        <v>203</v>
      </c>
    </row>
    <row r="6" spans="1:17" ht="16.5">
      <c r="A6" s="111">
        <v>15</v>
      </c>
      <c r="B6" s="108" t="s">
        <v>207</v>
      </c>
      <c r="C6" s="109" t="s">
        <v>208</v>
      </c>
      <c r="D6" s="110" t="s">
        <v>201</v>
      </c>
      <c r="E6" s="111">
        <v>1</v>
      </c>
      <c r="F6" s="95" t="s">
        <v>206</v>
      </c>
      <c r="G6" s="95" t="s">
        <v>206</v>
      </c>
      <c r="H6" s="95" t="s">
        <v>206</v>
      </c>
      <c r="I6" s="96" t="s">
        <v>203</v>
      </c>
      <c r="J6" s="96" t="s">
        <v>203</v>
      </c>
      <c r="K6" s="96" t="s">
        <v>203</v>
      </c>
      <c r="L6" s="97" t="s">
        <v>203</v>
      </c>
      <c r="M6" s="97" t="s">
        <v>203</v>
      </c>
      <c r="N6" s="97" t="s">
        <v>203</v>
      </c>
      <c r="O6" s="98" t="s">
        <v>203</v>
      </c>
      <c r="P6" s="98" t="s">
        <v>203</v>
      </c>
      <c r="Q6" s="98" t="s">
        <v>203</v>
      </c>
    </row>
    <row r="7" spans="1:17" ht="16.5">
      <c r="A7" s="111">
        <v>15</v>
      </c>
      <c r="B7" s="108">
        <v>10001955</v>
      </c>
      <c r="C7" s="109" t="s">
        <v>209</v>
      </c>
      <c r="D7" s="110" t="s">
        <v>201</v>
      </c>
      <c r="E7" s="111">
        <v>1</v>
      </c>
      <c r="F7" s="95" t="s">
        <v>206</v>
      </c>
      <c r="G7" s="95" t="s">
        <v>206</v>
      </c>
      <c r="H7" s="95" t="s">
        <v>206</v>
      </c>
      <c r="I7" s="96" t="s">
        <v>203</v>
      </c>
      <c r="J7" s="96" t="s">
        <v>203</v>
      </c>
      <c r="K7" s="96" t="s">
        <v>203</v>
      </c>
      <c r="L7" s="97" t="s">
        <v>203</v>
      </c>
      <c r="M7" s="97" t="s">
        <v>203</v>
      </c>
      <c r="N7" s="97" t="s">
        <v>203</v>
      </c>
      <c r="O7" s="98" t="s">
        <v>203</v>
      </c>
      <c r="P7" s="98" t="s">
        <v>203</v>
      </c>
      <c r="Q7" s="98" t="s">
        <v>203</v>
      </c>
    </row>
    <row r="8" spans="1:17" ht="16.5">
      <c r="A8" s="111">
        <v>15</v>
      </c>
      <c r="B8" s="108" t="s">
        <v>210</v>
      </c>
      <c r="C8" s="109" t="s">
        <v>211</v>
      </c>
      <c r="D8" s="110" t="s">
        <v>201</v>
      </c>
      <c r="E8" s="111">
        <v>1</v>
      </c>
      <c r="F8" s="95" t="s">
        <v>206</v>
      </c>
      <c r="G8" s="95" t="s">
        <v>206</v>
      </c>
      <c r="H8" s="95" t="s">
        <v>206</v>
      </c>
      <c r="I8" s="96" t="s">
        <v>203</v>
      </c>
      <c r="J8" s="96" t="s">
        <v>203</v>
      </c>
      <c r="K8" s="96" t="s">
        <v>203</v>
      </c>
      <c r="L8" s="97" t="s">
        <v>203</v>
      </c>
      <c r="M8" s="97" t="s">
        <v>203</v>
      </c>
      <c r="N8" s="97" t="s">
        <v>203</v>
      </c>
      <c r="O8" s="98" t="s">
        <v>203</v>
      </c>
      <c r="P8" s="98" t="s">
        <v>203</v>
      </c>
      <c r="Q8" s="98" t="s">
        <v>203</v>
      </c>
    </row>
    <row r="9" spans="1:17" ht="16.5">
      <c r="A9" s="111">
        <v>15</v>
      </c>
      <c r="B9" s="108" t="s">
        <v>212</v>
      </c>
      <c r="C9" s="109" t="s">
        <v>213</v>
      </c>
      <c r="D9" s="110" t="s">
        <v>201</v>
      </c>
      <c r="E9" s="111">
        <v>1</v>
      </c>
      <c r="F9" s="95" t="s">
        <v>206</v>
      </c>
      <c r="G9" s="95" t="s">
        <v>206</v>
      </c>
      <c r="H9" s="95" t="s">
        <v>206</v>
      </c>
      <c r="I9" s="96" t="s">
        <v>203</v>
      </c>
      <c r="J9" s="96" t="s">
        <v>203</v>
      </c>
      <c r="K9" s="96" t="s">
        <v>203</v>
      </c>
      <c r="L9" s="97" t="s">
        <v>203</v>
      </c>
      <c r="M9" s="97" t="s">
        <v>203</v>
      </c>
      <c r="N9" s="97" t="s">
        <v>203</v>
      </c>
      <c r="O9" s="98" t="s">
        <v>203</v>
      </c>
      <c r="P9" s="98" t="s">
        <v>203</v>
      </c>
      <c r="Q9" s="98" t="s">
        <v>203</v>
      </c>
    </row>
    <row r="10" spans="1:17" ht="16.5">
      <c r="A10" s="111">
        <v>15</v>
      </c>
      <c r="B10" s="108" t="s">
        <v>214</v>
      </c>
      <c r="C10" s="109" t="s">
        <v>215</v>
      </c>
      <c r="D10" s="110" t="s">
        <v>201</v>
      </c>
      <c r="E10" s="111">
        <v>1</v>
      </c>
      <c r="F10" s="95" t="s">
        <v>206</v>
      </c>
      <c r="G10" s="95" t="s">
        <v>206</v>
      </c>
      <c r="H10" s="95" t="s">
        <v>206</v>
      </c>
      <c r="I10" s="96" t="s">
        <v>203</v>
      </c>
      <c r="J10" s="96" t="s">
        <v>203</v>
      </c>
      <c r="K10" s="96" t="s">
        <v>203</v>
      </c>
      <c r="L10" s="97" t="s">
        <v>203</v>
      </c>
      <c r="M10" s="97" t="s">
        <v>203</v>
      </c>
      <c r="N10" s="97" t="s">
        <v>203</v>
      </c>
      <c r="O10" s="98" t="s">
        <v>203</v>
      </c>
      <c r="P10" s="98" t="s">
        <v>203</v>
      </c>
      <c r="Q10" s="98" t="s">
        <v>203</v>
      </c>
    </row>
    <row r="11" spans="1:17" ht="16.5">
      <c r="A11" s="111">
        <v>15</v>
      </c>
      <c r="B11" s="108" t="s">
        <v>216</v>
      </c>
      <c r="C11" s="109" t="s">
        <v>217</v>
      </c>
      <c r="D11" s="110" t="s">
        <v>201</v>
      </c>
      <c r="E11" s="111">
        <v>1</v>
      </c>
      <c r="F11" s="95" t="s">
        <v>206</v>
      </c>
      <c r="G11" s="95" t="s">
        <v>206</v>
      </c>
      <c r="H11" s="95" t="s">
        <v>206</v>
      </c>
      <c r="I11" s="96" t="s">
        <v>203</v>
      </c>
      <c r="J11" s="96" t="s">
        <v>203</v>
      </c>
      <c r="K11" s="96" t="s">
        <v>203</v>
      </c>
      <c r="L11" s="97" t="s">
        <v>203</v>
      </c>
      <c r="M11" s="97" t="s">
        <v>203</v>
      </c>
      <c r="N11" s="97" t="s">
        <v>203</v>
      </c>
      <c r="O11" s="98" t="s">
        <v>203</v>
      </c>
      <c r="P11" s="98" t="s">
        <v>203</v>
      </c>
      <c r="Q11" s="98" t="s">
        <v>203</v>
      </c>
    </row>
    <row r="12" spans="1:17">
      <c r="A12" s="111">
        <v>15</v>
      </c>
      <c r="B12" s="113" t="s">
        <v>218</v>
      </c>
      <c r="C12" s="114" t="s">
        <v>219</v>
      </c>
      <c r="D12" s="115" t="s">
        <v>220</v>
      </c>
      <c r="E12" s="111">
        <v>1</v>
      </c>
      <c r="F12" s="95" t="s">
        <v>203</v>
      </c>
      <c r="G12" s="95" t="s">
        <v>203</v>
      </c>
      <c r="H12" s="95" t="s">
        <v>203</v>
      </c>
      <c r="I12" s="96" t="s">
        <v>206</v>
      </c>
      <c r="J12" s="96" t="s">
        <v>206</v>
      </c>
      <c r="K12" s="96" t="s">
        <v>206</v>
      </c>
      <c r="L12" s="97" t="s">
        <v>203</v>
      </c>
      <c r="M12" s="97" t="s">
        <v>203</v>
      </c>
      <c r="N12" s="97" t="s">
        <v>203</v>
      </c>
      <c r="O12" s="98" t="s">
        <v>203</v>
      </c>
      <c r="P12" s="98" t="s">
        <v>203</v>
      </c>
      <c r="Q12" s="98" t="s">
        <v>203</v>
      </c>
    </row>
    <row r="13" spans="1:17">
      <c r="A13" s="111">
        <v>15</v>
      </c>
      <c r="B13" s="113" t="s">
        <v>221</v>
      </c>
      <c r="C13" s="114" t="s">
        <v>222</v>
      </c>
      <c r="D13" s="110" t="s">
        <v>223</v>
      </c>
      <c r="E13" s="111">
        <v>1</v>
      </c>
      <c r="F13" s="95" t="s">
        <v>206</v>
      </c>
      <c r="G13" s="95" t="s">
        <v>206</v>
      </c>
      <c r="H13" s="95" t="s">
        <v>206</v>
      </c>
      <c r="I13" s="96" t="s">
        <v>206</v>
      </c>
      <c r="J13" s="96" t="s">
        <v>206</v>
      </c>
      <c r="K13" s="96" t="s">
        <v>206</v>
      </c>
      <c r="L13" s="97" t="s">
        <v>203</v>
      </c>
      <c r="M13" s="97" t="s">
        <v>203</v>
      </c>
      <c r="N13" s="97" t="s">
        <v>203</v>
      </c>
      <c r="O13" s="98" t="s">
        <v>203</v>
      </c>
      <c r="P13" s="98" t="s">
        <v>203</v>
      </c>
      <c r="Q13" s="98" t="s">
        <v>203</v>
      </c>
    </row>
    <row r="14" spans="1:17">
      <c r="A14" s="111">
        <v>15</v>
      </c>
      <c r="B14" s="216">
        <v>9099671000</v>
      </c>
      <c r="C14" s="109" t="s">
        <v>224</v>
      </c>
      <c r="D14" s="110" t="s">
        <v>225</v>
      </c>
      <c r="E14" s="111">
        <v>1</v>
      </c>
      <c r="F14" s="95" t="s">
        <v>202</v>
      </c>
      <c r="G14" s="95" t="s">
        <v>202</v>
      </c>
      <c r="H14" s="95" t="s">
        <v>202</v>
      </c>
      <c r="I14" s="96" t="s">
        <v>203</v>
      </c>
      <c r="J14" s="96" t="s">
        <v>203</v>
      </c>
      <c r="K14" s="96" t="s">
        <v>203</v>
      </c>
      <c r="L14" s="97" t="s">
        <v>203</v>
      </c>
      <c r="M14" s="97" t="s">
        <v>203</v>
      </c>
      <c r="N14" s="97" t="s">
        <v>203</v>
      </c>
      <c r="O14" s="98" t="s">
        <v>203</v>
      </c>
      <c r="P14" s="98" t="s">
        <v>203</v>
      </c>
      <c r="Q14" s="98" t="s">
        <v>203</v>
      </c>
    </row>
    <row r="15" spans="1:17">
      <c r="A15" s="111">
        <v>15</v>
      </c>
      <c r="B15" s="108" t="s">
        <v>226</v>
      </c>
      <c r="C15" s="109" t="s">
        <v>227</v>
      </c>
      <c r="D15" s="110" t="s">
        <v>225</v>
      </c>
      <c r="E15" s="111">
        <v>1</v>
      </c>
      <c r="F15" s="95" t="s">
        <v>206</v>
      </c>
      <c r="G15" s="95" t="s">
        <v>206</v>
      </c>
      <c r="H15" s="95" t="s">
        <v>206</v>
      </c>
      <c r="I15" s="96" t="s">
        <v>203</v>
      </c>
      <c r="J15" s="96" t="s">
        <v>203</v>
      </c>
      <c r="K15" s="96" t="s">
        <v>203</v>
      </c>
      <c r="L15" s="97" t="s">
        <v>203</v>
      </c>
      <c r="M15" s="97" t="s">
        <v>203</v>
      </c>
      <c r="N15" s="97" t="s">
        <v>203</v>
      </c>
      <c r="O15" s="98" t="s">
        <v>203</v>
      </c>
      <c r="P15" s="98" t="s">
        <v>203</v>
      </c>
      <c r="Q15" s="98" t="s">
        <v>203</v>
      </c>
    </row>
    <row r="16" spans="1:17">
      <c r="A16" s="111">
        <v>15</v>
      </c>
      <c r="B16" s="111">
        <v>10001955</v>
      </c>
      <c r="C16" s="109" t="s">
        <v>209</v>
      </c>
      <c r="D16" s="110" t="s">
        <v>228</v>
      </c>
      <c r="E16" s="111">
        <v>1</v>
      </c>
      <c r="F16" s="95" t="s">
        <v>206</v>
      </c>
      <c r="G16" s="95" t="s">
        <v>206</v>
      </c>
      <c r="H16" s="95" t="s">
        <v>206</v>
      </c>
      <c r="I16" s="96" t="s">
        <v>206</v>
      </c>
      <c r="J16" s="96" t="s">
        <v>206</v>
      </c>
      <c r="K16" s="96" t="s">
        <v>206</v>
      </c>
      <c r="L16" s="97" t="s">
        <v>203</v>
      </c>
      <c r="M16" s="97" t="s">
        <v>203</v>
      </c>
      <c r="N16" s="97" t="s">
        <v>203</v>
      </c>
      <c r="O16" s="98" t="s">
        <v>203</v>
      </c>
      <c r="P16" s="98" t="s">
        <v>203</v>
      </c>
      <c r="Q16" s="98" t="s">
        <v>203</v>
      </c>
    </row>
    <row r="17" spans="1:17">
      <c r="A17" s="111">
        <v>15</v>
      </c>
      <c r="B17" s="108">
        <v>10001956</v>
      </c>
      <c r="C17" s="109" t="s">
        <v>229</v>
      </c>
      <c r="D17" s="110" t="s">
        <v>228</v>
      </c>
      <c r="E17" s="111">
        <v>1</v>
      </c>
      <c r="F17" s="95" t="s">
        <v>206</v>
      </c>
      <c r="G17" s="95" t="s">
        <v>206</v>
      </c>
      <c r="H17" s="95" t="s">
        <v>206</v>
      </c>
      <c r="I17" s="96" t="s">
        <v>206</v>
      </c>
      <c r="J17" s="96" t="s">
        <v>206</v>
      </c>
      <c r="K17" s="96" t="s">
        <v>206</v>
      </c>
      <c r="L17" s="97" t="s">
        <v>203</v>
      </c>
      <c r="M17" s="97" t="s">
        <v>203</v>
      </c>
      <c r="N17" s="97" t="s">
        <v>203</v>
      </c>
      <c r="O17" s="98" t="s">
        <v>203</v>
      </c>
      <c r="P17" s="98" t="s">
        <v>203</v>
      </c>
      <c r="Q17" s="98" t="s">
        <v>203</v>
      </c>
    </row>
    <row r="18" spans="1:17">
      <c r="A18" s="111">
        <v>15</v>
      </c>
      <c r="B18" s="108">
        <v>10001957</v>
      </c>
      <c r="C18" s="109" t="s">
        <v>230</v>
      </c>
      <c r="D18" s="110" t="s">
        <v>228</v>
      </c>
      <c r="E18" s="111">
        <v>1</v>
      </c>
      <c r="F18" s="95" t="s">
        <v>206</v>
      </c>
      <c r="G18" s="95" t="s">
        <v>206</v>
      </c>
      <c r="H18" s="95" t="s">
        <v>206</v>
      </c>
      <c r="I18" s="96" t="s">
        <v>206</v>
      </c>
      <c r="J18" s="96" t="s">
        <v>206</v>
      </c>
      <c r="K18" s="96" t="s">
        <v>206</v>
      </c>
      <c r="L18" s="97" t="s">
        <v>203</v>
      </c>
      <c r="M18" s="97" t="s">
        <v>203</v>
      </c>
      <c r="N18" s="97" t="s">
        <v>203</v>
      </c>
      <c r="O18" s="98" t="s">
        <v>203</v>
      </c>
      <c r="P18" s="98" t="s">
        <v>203</v>
      </c>
      <c r="Q18" s="98" t="s">
        <v>203</v>
      </c>
    </row>
    <row r="19" spans="1:17">
      <c r="A19" s="111">
        <v>15</v>
      </c>
      <c r="B19" s="108">
        <v>10001958</v>
      </c>
      <c r="C19" s="109" t="s">
        <v>231</v>
      </c>
      <c r="D19" s="110" t="s">
        <v>228</v>
      </c>
      <c r="E19" s="111">
        <v>1</v>
      </c>
      <c r="F19" s="95" t="s">
        <v>206</v>
      </c>
      <c r="G19" s="95" t="s">
        <v>206</v>
      </c>
      <c r="H19" s="95" t="s">
        <v>206</v>
      </c>
      <c r="I19" s="96" t="s">
        <v>206</v>
      </c>
      <c r="J19" s="96" t="s">
        <v>206</v>
      </c>
      <c r="K19" s="96" t="s">
        <v>206</v>
      </c>
      <c r="L19" s="97" t="s">
        <v>203</v>
      </c>
      <c r="M19" s="97" t="s">
        <v>203</v>
      </c>
      <c r="N19" s="97" t="s">
        <v>203</v>
      </c>
      <c r="O19" s="98" t="s">
        <v>203</v>
      </c>
      <c r="P19" s="98" t="s">
        <v>203</v>
      </c>
      <c r="Q19" s="98" t="s">
        <v>203</v>
      </c>
    </row>
    <row r="20" spans="1:17">
      <c r="A20" s="111">
        <v>15</v>
      </c>
      <c r="B20" s="108">
        <v>10001959</v>
      </c>
      <c r="C20" s="109" t="s">
        <v>232</v>
      </c>
      <c r="D20" s="110" t="s">
        <v>228</v>
      </c>
      <c r="E20" s="111">
        <v>1</v>
      </c>
      <c r="F20" s="95" t="s">
        <v>206</v>
      </c>
      <c r="G20" s="95" t="s">
        <v>206</v>
      </c>
      <c r="H20" s="95" t="s">
        <v>206</v>
      </c>
      <c r="I20" s="96" t="s">
        <v>206</v>
      </c>
      <c r="J20" s="96" t="s">
        <v>206</v>
      </c>
      <c r="K20" s="96" t="s">
        <v>206</v>
      </c>
      <c r="L20" s="97" t="s">
        <v>203</v>
      </c>
      <c r="M20" s="97" t="s">
        <v>203</v>
      </c>
      <c r="N20" s="97" t="s">
        <v>203</v>
      </c>
      <c r="O20" s="98" t="s">
        <v>203</v>
      </c>
      <c r="P20" s="98" t="s">
        <v>203</v>
      </c>
      <c r="Q20" s="98" t="s">
        <v>203</v>
      </c>
    </row>
    <row r="21" spans="1:17">
      <c r="A21" s="111">
        <v>15</v>
      </c>
      <c r="B21" s="108">
        <v>10001960</v>
      </c>
      <c r="C21" s="109" t="s">
        <v>233</v>
      </c>
      <c r="D21" s="110" t="s">
        <v>228</v>
      </c>
      <c r="E21" s="111">
        <v>1</v>
      </c>
      <c r="F21" s="95" t="s">
        <v>206</v>
      </c>
      <c r="G21" s="95" t="s">
        <v>206</v>
      </c>
      <c r="H21" s="95" t="s">
        <v>206</v>
      </c>
      <c r="I21" s="96" t="s">
        <v>206</v>
      </c>
      <c r="J21" s="96" t="s">
        <v>206</v>
      </c>
      <c r="K21" s="96" t="s">
        <v>206</v>
      </c>
      <c r="L21" s="97" t="s">
        <v>203</v>
      </c>
      <c r="M21" s="97" t="s">
        <v>203</v>
      </c>
      <c r="N21" s="97" t="s">
        <v>203</v>
      </c>
      <c r="O21" s="98" t="s">
        <v>203</v>
      </c>
      <c r="P21" s="98" t="s">
        <v>203</v>
      </c>
      <c r="Q21" s="98" t="s">
        <v>203</v>
      </c>
    </row>
    <row r="22" spans="1:17">
      <c r="A22" s="111">
        <v>15</v>
      </c>
      <c r="B22" s="108" t="s">
        <v>234</v>
      </c>
      <c r="C22" s="109" t="s">
        <v>235</v>
      </c>
      <c r="D22" s="110" t="s">
        <v>223</v>
      </c>
      <c r="E22" s="111">
        <v>1</v>
      </c>
      <c r="F22" s="95" t="s">
        <v>206</v>
      </c>
      <c r="G22" s="95" t="s">
        <v>206</v>
      </c>
      <c r="H22" s="95" t="s">
        <v>206</v>
      </c>
      <c r="I22" s="96" t="s">
        <v>206</v>
      </c>
      <c r="J22" s="96" t="s">
        <v>206</v>
      </c>
      <c r="K22" s="96" t="s">
        <v>206</v>
      </c>
      <c r="L22" s="97" t="s">
        <v>203</v>
      </c>
      <c r="M22" s="97" t="s">
        <v>203</v>
      </c>
      <c r="N22" s="97" t="s">
        <v>203</v>
      </c>
      <c r="O22" s="98" t="s">
        <v>203</v>
      </c>
      <c r="P22" s="98" t="s">
        <v>203</v>
      </c>
      <c r="Q22" s="98" t="s">
        <v>203</v>
      </c>
    </row>
    <row r="23" spans="1:17">
      <c r="A23" s="111">
        <v>15</v>
      </c>
      <c r="B23" s="108" t="s">
        <v>236</v>
      </c>
      <c r="C23" s="109" t="s">
        <v>237</v>
      </c>
      <c r="D23" s="110" t="s">
        <v>223</v>
      </c>
      <c r="E23" s="111">
        <v>1</v>
      </c>
      <c r="F23" s="95" t="s">
        <v>206</v>
      </c>
      <c r="G23" s="95" t="s">
        <v>206</v>
      </c>
      <c r="H23" s="95" t="s">
        <v>206</v>
      </c>
      <c r="I23" s="96" t="s">
        <v>206</v>
      </c>
      <c r="J23" s="96" t="s">
        <v>206</v>
      </c>
      <c r="K23" s="96" t="s">
        <v>206</v>
      </c>
      <c r="L23" s="97" t="s">
        <v>203</v>
      </c>
      <c r="M23" s="97" t="s">
        <v>203</v>
      </c>
      <c r="N23" s="97" t="s">
        <v>203</v>
      </c>
      <c r="O23" s="98" t="s">
        <v>203</v>
      </c>
      <c r="P23" s="98" t="s">
        <v>203</v>
      </c>
      <c r="Q23" s="98" t="s">
        <v>203</v>
      </c>
    </row>
    <row r="24" spans="1:17">
      <c r="A24" s="111">
        <v>15</v>
      </c>
      <c r="B24" s="108" t="s">
        <v>238</v>
      </c>
      <c r="C24" s="109" t="s">
        <v>239</v>
      </c>
      <c r="D24" s="110" t="s">
        <v>223</v>
      </c>
      <c r="E24" s="111">
        <v>1</v>
      </c>
      <c r="F24" s="95" t="s">
        <v>206</v>
      </c>
      <c r="G24" s="95" t="s">
        <v>206</v>
      </c>
      <c r="H24" s="95" t="s">
        <v>206</v>
      </c>
      <c r="I24" s="96" t="s">
        <v>206</v>
      </c>
      <c r="J24" s="96" t="s">
        <v>206</v>
      </c>
      <c r="K24" s="96" t="s">
        <v>206</v>
      </c>
      <c r="L24" s="97" t="s">
        <v>203</v>
      </c>
      <c r="M24" s="97" t="s">
        <v>203</v>
      </c>
      <c r="N24" s="97" t="s">
        <v>203</v>
      </c>
      <c r="O24" s="98" t="s">
        <v>203</v>
      </c>
      <c r="P24" s="98" t="s">
        <v>203</v>
      </c>
      <c r="Q24" s="98" t="s">
        <v>203</v>
      </c>
    </row>
    <row r="25" spans="1:17">
      <c r="A25" s="111">
        <v>15</v>
      </c>
      <c r="B25" s="108" t="s">
        <v>240</v>
      </c>
      <c r="C25" s="109" t="s">
        <v>241</v>
      </c>
      <c r="D25" s="110" t="s">
        <v>223</v>
      </c>
      <c r="E25" s="111">
        <v>1</v>
      </c>
      <c r="F25" s="95" t="s">
        <v>206</v>
      </c>
      <c r="G25" s="95" t="s">
        <v>206</v>
      </c>
      <c r="H25" s="95" t="s">
        <v>206</v>
      </c>
      <c r="I25" s="96" t="s">
        <v>206</v>
      </c>
      <c r="J25" s="96" t="s">
        <v>206</v>
      </c>
      <c r="K25" s="96" t="s">
        <v>206</v>
      </c>
      <c r="L25" s="97" t="s">
        <v>203</v>
      </c>
      <c r="M25" s="97" t="s">
        <v>203</v>
      </c>
      <c r="N25" s="97" t="s">
        <v>203</v>
      </c>
      <c r="O25" s="98" t="s">
        <v>203</v>
      </c>
      <c r="P25" s="98" t="s">
        <v>203</v>
      </c>
      <c r="Q25" s="98" t="s">
        <v>203</v>
      </c>
    </row>
    <row r="26" spans="1:17" ht="5.0999999999999996" customHeight="1">
      <c r="C26" s="79"/>
      <c r="D26" s="79"/>
      <c r="L26" s="79"/>
      <c r="M26" s="79"/>
      <c r="N26" s="79"/>
    </row>
    <row r="27" spans="1:17" ht="16.5">
      <c r="A27" s="111">
        <v>15</v>
      </c>
      <c r="B27" s="111" t="s">
        <v>242</v>
      </c>
      <c r="C27" s="109" t="s">
        <v>243</v>
      </c>
      <c r="D27" s="110" t="s">
        <v>244</v>
      </c>
      <c r="E27" s="111">
        <v>2</v>
      </c>
      <c r="F27" s="95" t="s">
        <v>203</v>
      </c>
      <c r="G27" s="95" t="s">
        <v>203</v>
      </c>
      <c r="H27" s="95" t="s">
        <v>203</v>
      </c>
      <c r="I27" s="96" t="s">
        <v>203</v>
      </c>
      <c r="J27" s="96" t="s">
        <v>203</v>
      </c>
      <c r="K27" s="96" t="s">
        <v>203</v>
      </c>
      <c r="L27" s="97" t="s">
        <v>202</v>
      </c>
      <c r="M27" s="97" t="s">
        <v>202</v>
      </c>
      <c r="N27" s="97" t="s">
        <v>202</v>
      </c>
      <c r="O27" s="98" t="s">
        <v>203</v>
      </c>
      <c r="P27" s="98" t="s">
        <v>203</v>
      </c>
      <c r="Q27" s="98" t="s">
        <v>203</v>
      </c>
    </row>
    <row r="28" spans="1:17" ht="16.5">
      <c r="A28" s="111">
        <v>15</v>
      </c>
      <c r="B28" s="112" t="s">
        <v>245</v>
      </c>
      <c r="C28" s="109" t="s">
        <v>246</v>
      </c>
      <c r="D28" s="110" t="s">
        <v>244</v>
      </c>
      <c r="E28" s="111">
        <v>2</v>
      </c>
      <c r="F28" s="95" t="s">
        <v>203</v>
      </c>
      <c r="G28" s="95" t="s">
        <v>203</v>
      </c>
      <c r="H28" s="95" t="s">
        <v>203</v>
      </c>
      <c r="I28" s="96" t="s">
        <v>203</v>
      </c>
      <c r="J28" s="96" t="s">
        <v>203</v>
      </c>
      <c r="K28" s="96" t="s">
        <v>203</v>
      </c>
      <c r="L28" s="97" t="s">
        <v>206</v>
      </c>
      <c r="M28" s="97" t="s">
        <v>206</v>
      </c>
      <c r="N28" s="97" t="s">
        <v>206</v>
      </c>
      <c r="O28" s="98" t="s">
        <v>203</v>
      </c>
      <c r="P28" s="98" t="s">
        <v>203</v>
      </c>
      <c r="Q28" s="98" t="s">
        <v>203</v>
      </c>
    </row>
    <row r="29" spans="1:17" ht="16.5">
      <c r="A29" s="111">
        <v>15</v>
      </c>
      <c r="B29" s="111" t="s">
        <v>247</v>
      </c>
      <c r="C29" s="109" t="s">
        <v>248</v>
      </c>
      <c r="D29" s="110" t="s">
        <v>244</v>
      </c>
      <c r="E29" s="111">
        <v>2</v>
      </c>
      <c r="F29" s="95" t="s">
        <v>203</v>
      </c>
      <c r="G29" s="95" t="s">
        <v>203</v>
      </c>
      <c r="H29" s="95" t="s">
        <v>203</v>
      </c>
      <c r="I29" s="96" t="s">
        <v>203</v>
      </c>
      <c r="J29" s="96" t="s">
        <v>203</v>
      </c>
      <c r="K29" s="96" t="s">
        <v>203</v>
      </c>
      <c r="L29" s="97" t="s">
        <v>206</v>
      </c>
      <c r="M29" s="97" t="s">
        <v>206</v>
      </c>
      <c r="N29" s="97" t="s">
        <v>206</v>
      </c>
      <c r="O29" s="98" t="s">
        <v>203</v>
      </c>
      <c r="P29" s="98" t="s">
        <v>203</v>
      </c>
      <c r="Q29" s="98" t="s">
        <v>203</v>
      </c>
    </row>
    <row r="30" spans="1:17" ht="16.5">
      <c r="A30" s="111">
        <v>15</v>
      </c>
      <c r="B30" s="112" t="s">
        <v>249</v>
      </c>
      <c r="C30" s="109" t="s">
        <v>250</v>
      </c>
      <c r="D30" s="110" t="s">
        <v>244</v>
      </c>
      <c r="E30" s="111">
        <v>2</v>
      </c>
      <c r="F30" s="95" t="s">
        <v>203</v>
      </c>
      <c r="G30" s="95" t="s">
        <v>203</v>
      </c>
      <c r="H30" s="95" t="s">
        <v>203</v>
      </c>
      <c r="I30" s="96" t="s">
        <v>203</v>
      </c>
      <c r="J30" s="96" t="s">
        <v>203</v>
      </c>
      <c r="K30" s="96" t="s">
        <v>203</v>
      </c>
      <c r="L30" s="97" t="s">
        <v>206</v>
      </c>
      <c r="M30" s="97" t="s">
        <v>206</v>
      </c>
      <c r="N30" s="97" t="s">
        <v>206</v>
      </c>
      <c r="O30" s="98" t="s">
        <v>203</v>
      </c>
      <c r="P30" s="98" t="s">
        <v>203</v>
      </c>
      <c r="Q30" s="98" t="s">
        <v>203</v>
      </c>
    </row>
    <row r="31" spans="1:17" ht="16.5">
      <c r="A31" s="111">
        <v>15</v>
      </c>
      <c r="B31" s="111" t="s">
        <v>251</v>
      </c>
      <c r="C31" s="109" t="s">
        <v>252</v>
      </c>
      <c r="D31" s="110" t="s">
        <v>244</v>
      </c>
      <c r="E31" s="111">
        <v>2</v>
      </c>
      <c r="F31" s="95" t="s">
        <v>203</v>
      </c>
      <c r="G31" s="95" t="s">
        <v>203</v>
      </c>
      <c r="H31" s="95" t="s">
        <v>203</v>
      </c>
      <c r="I31" s="96" t="s">
        <v>203</v>
      </c>
      <c r="J31" s="96" t="s">
        <v>203</v>
      </c>
      <c r="K31" s="96" t="s">
        <v>203</v>
      </c>
      <c r="L31" s="97" t="s">
        <v>206</v>
      </c>
      <c r="M31" s="97" t="s">
        <v>206</v>
      </c>
      <c r="N31" s="97" t="s">
        <v>206</v>
      </c>
      <c r="O31" s="98" t="s">
        <v>203</v>
      </c>
      <c r="P31" s="98" t="s">
        <v>203</v>
      </c>
      <c r="Q31" s="98" t="s">
        <v>203</v>
      </c>
    </row>
    <row r="32" spans="1:17">
      <c r="A32" s="111">
        <v>15</v>
      </c>
      <c r="B32" s="111">
        <v>9099670000</v>
      </c>
      <c r="C32" s="109" t="s">
        <v>253</v>
      </c>
      <c r="D32" s="110" t="s">
        <v>225</v>
      </c>
      <c r="E32" s="111">
        <v>2</v>
      </c>
      <c r="F32" s="95" t="s">
        <v>203</v>
      </c>
      <c r="G32" s="95" t="s">
        <v>203</v>
      </c>
      <c r="H32" s="95" t="s">
        <v>203</v>
      </c>
      <c r="I32" s="96" t="s">
        <v>203</v>
      </c>
      <c r="J32" s="96" t="s">
        <v>203</v>
      </c>
      <c r="K32" s="96" t="s">
        <v>203</v>
      </c>
      <c r="L32" s="97" t="s">
        <v>202</v>
      </c>
      <c r="M32" s="97" t="s">
        <v>202</v>
      </c>
      <c r="N32" s="97" t="s">
        <v>202</v>
      </c>
      <c r="O32" s="98" t="s">
        <v>203</v>
      </c>
      <c r="P32" s="98" t="s">
        <v>203</v>
      </c>
      <c r="Q32" s="98" t="s">
        <v>203</v>
      </c>
    </row>
    <row r="33" spans="1:17">
      <c r="A33" s="111">
        <v>15</v>
      </c>
      <c r="B33" s="111" t="s">
        <v>254</v>
      </c>
      <c r="C33" s="109" t="s">
        <v>255</v>
      </c>
      <c r="D33" s="110" t="s">
        <v>225</v>
      </c>
      <c r="E33" s="111">
        <v>2</v>
      </c>
      <c r="F33" s="95" t="s">
        <v>203</v>
      </c>
      <c r="G33" s="95" t="s">
        <v>203</v>
      </c>
      <c r="H33" s="95" t="s">
        <v>203</v>
      </c>
      <c r="I33" s="96" t="s">
        <v>203</v>
      </c>
      <c r="J33" s="96" t="s">
        <v>203</v>
      </c>
      <c r="K33" s="96" t="s">
        <v>203</v>
      </c>
      <c r="L33" s="97" t="s">
        <v>206</v>
      </c>
      <c r="M33" s="97" t="s">
        <v>206</v>
      </c>
      <c r="N33" s="97" t="s">
        <v>206</v>
      </c>
      <c r="O33" s="98" t="s">
        <v>203</v>
      </c>
      <c r="P33" s="98" t="s">
        <v>203</v>
      </c>
      <c r="Q33" s="98" t="s">
        <v>203</v>
      </c>
    </row>
    <row r="34" spans="1:17">
      <c r="A34" s="111">
        <v>15</v>
      </c>
      <c r="B34" s="111">
        <v>10001904</v>
      </c>
      <c r="C34" s="109" t="s">
        <v>256</v>
      </c>
      <c r="D34" s="110" t="s">
        <v>257</v>
      </c>
      <c r="E34" s="111">
        <v>1</v>
      </c>
      <c r="F34" s="95" t="s">
        <v>203</v>
      </c>
      <c r="G34" s="95" t="s">
        <v>203</v>
      </c>
      <c r="H34" s="95" t="s">
        <v>203</v>
      </c>
      <c r="I34" s="96" t="s">
        <v>203</v>
      </c>
      <c r="J34" s="96" t="s">
        <v>203</v>
      </c>
      <c r="K34" s="96" t="s">
        <v>203</v>
      </c>
      <c r="L34" s="97" t="s">
        <v>206</v>
      </c>
      <c r="M34" s="97" t="s">
        <v>206</v>
      </c>
      <c r="N34" s="97" t="s">
        <v>206</v>
      </c>
      <c r="O34" s="98" t="s">
        <v>203</v>
      </c>
      <c r="P34" s="98" t="s">
        <v>203</v>
      </c>
      <c r="Q34" s="98" t="s">
        <v>203</v>
      </c>
    </row>
    <row r="35" spans="1:17">
      <c r="A35" s="111">
        <v>15</v>
      </c>
      <c r="B35" s="111">
        <v>10001905</v>
      </c>
      <c r="C35" s="109" t="s">
        <v>258</v>
      </c>
      <c r="D35" s="110" t="s">
        <v>257</v>
      </c>
      <c r="E35" s="111">
        <v>1</v>
      </c>
      <c r="F35" s="95" t="s">
        <v>203</v>
      </c>
      <c r="G35" s="95" t="s">
        <v>203</v>
      </c>
      <c r="H35" s="95" t="s">
        <v>203</v>
      </c>
      <c r="I35" s="96" t="s">
        <v>203</v>
      </c>
      <c r="J35" s="96" t="s">
        <v>203</v>
      </c>
      <c r="K35" s="96" t="s">
        <v>203</v>
      </c>
      <c r="L35" s="97" t="s">
        <v>206</v>
      </c>
      <c r="M35" s="97" t="s">
        <v>206</v>
      </c>
      <c r="N35" s="97" t="s">
        <v>206</v>
      </c>
      <c r="O35" s="98" t="s">
        <v>203</v>
      </c>
      <c r="P35" s="98" t="s">
        <v>203</v>
      </c>
      <c r="Q35" s="98" t="s">
        <v>203</v>
      </c>
    </row>
    <row r="36" spans="1:17">
      <c r="A36" s="111">
        <v>15</v>
      </c>
      <c r="B36" s="111">
        <v>10001906</v>
      </c>
      <c r="C36" s="109" t="s">
        <v>259</v>
      </c>
      <c r="D36" s="110" t="s">
        <v>257</v>
      </c>
      <c r="E36" s="111">
        <v>1</v>
      </c>
      <c r="F36" s="95" t="s">
        <v>203</v>
      </c>
      <c r="G36" s="95" t="s">
        <v>203</v>
      </c>
      <c r="H36" s="95" t="s">
        <v>203</v>
      </c>
      <c r="I36" s="96" t="s">
        <v>203</v>
      </c>
      <c r="J36" s="96" t="s">
        <v>203</v>
      </c>
      <c r="K36" s="96" t="s">
        <v>203</v>
      </c>
      <c r="L36" s="97" t="s">
        <v>206</v>
      </c>
      <c r="M36" s="97" t="s">
        <v>206</v>
      </c>
      <c r="N36" s="97" t="s">
        <v>206</v>
      </c>
      <c r="O36" s="98" t="s">
        <v>203</v>
      </c>
      <c r="P36" s="98" t="s">
        <v>203</v>
      </c>
      <c r="Q36" s="98" t="s">
        <v>203</v>
      </c>
    </row>
    <row r="37" spans="1:17">
      <c r="A37" s="111">
        <v>15</v>
      </c>
      <c r="B37" s="111">
        <v>10001907</v>
      </c>
      <c r="C37" s="109" t="s">
        <v>260</v>
      </c>
      <c r="D37" s="110" t="s">
        <v>257</v>
      </c>
      <c r="E37" s="111">
        <v>1</v>
      </c>
      <c r="F37" s="95" t="s">
        <v>203</v>
      </c>
      <c r="G37" s="95" t="s">
        <v>203</v>
      </c>
      <c r="H37" s="95" t="s">
        <v>203</v>
      </c>
      <c r="I37" s="96" t="s">
        <v>203</v>
      </c>
      <c r="J37" s="96" t="s">
        <v>203</v>
      </c>
      <c r="K37" s="96" t="s">
        <v>203</v>
      </c>
      <c r="L37" s="97" t="s">
        <v>206</v>
      </c>
      <c r="M37" s="97" t="s">
        <v>206</v>
      </c>
      <c r="N37" s="97" t="s">
        <v>206</v>
      </c>
      <c r="O37" s="98" t="s">
        <v>203</v>
      </c>
      <c r="P37" s="98" t="s">
        <v>203</v>
      </c>
      <c r="Q37" s="98" t="s">
        <v>203</v>
      </c>
    </row>
    <row r="38" spans="1:17">
      <c r="A38" s="111">
        <v>15</v>
      </c>
      <c r="B38" s="111">
        <v>10001908</v>
      </c>
      <c r="C38" s="109" t="s">
        <v>261</v>
      </c>
      <c r="D38" s="110" t="s">
        <v>257</v>
      </c>
      <c r="E38" s="111">
        <v>1</v>
      </c>
      <c r="F38" s="95" t="s">
        <v>203</v>
      </c>
      <c r="G38" s="95" t="s">
        <v>203</v>
      </c>
      <c r="H38" s="95" t="s">
        <v>203</v>
      </c>
      <c r="I38" s="96" t="s">
        <v>203</v>
      </c>
      <c r="J38" s="96" t="s">
        <v>203</v>
      </c>
      <c r="K38" s="96" t="s">
        <v>203</v>
      </c>
      <c r="L38" s="97" t="s">
        <v>206</v>
      </c>
      <c r="M38" s="97" t="s">
        <v>206</v>
      </c>
      <c r="N38" s="97" t="s">
        <v>206</v>
      </c>
      <c r="O38" s="98" t="s">
        <v>203</v>
      </c>
      <c r="P38" s="98" t="s">
        <v>203</v>
      </c>
      <c r="Q38" s="98" t="s">
        <v>203</v>
      </c>
    </row>
    <row r="39" spans="1:17">
      <c r="A39" s="111">
        <v>15</v>
      </c>
      <c r="B39" s="111">
        <v>10001909</v>
      </c>
      <c r="C39" s="109" t="s">
        <v>262</v>
      </c>
      <c r="D39" s="110" t="s">
        <v>257</v>
      </c>
      <c r="E39" s="111">
        <v>1</v>
      </c>
      <c r="F39" s="95" t="s">
        <v>203</v>
      </c>
      <c r="G39" s="95" t="s">
        <v>203</v>
      </c>
      <c r="H39" s="95" t="s">
        <v>203</v>
      </c>
      <c r="I39" s="96" t="s">
        <v>203</v>
      </c>
      <c r="J39" s="96" t="s">
        <v>203</v>
      </c>
      <c r="K39" s="96" t="s">
        <v>203</v>
      </c>
      <c r="L39" s="97" t="s">
        <v>206</v>
      </c>
      <c r="M39" s="97" t="s">
        <v>206</v>
      </c>
      <c r="N39" s="97" t="s">
        <v>206</v>
      </c>
      <c r="O39" s="98" t="s">
        <v>203</v>
      </c>
      <c r="P39" s="98" t="s">
        <v>203</v>
      </c>
      <c r="Q39" s="98" t="s">
        <v>203</v>
      </c>
    </row>
    <row r="40" spans="1:17">
      <c r="A40" s="111">
        <v>15</v>
      </c>
      <c r="B40" s="111">
        <v>10002316</v>
      </c>
      <c r="C40" s="109" t="s">
        <v>263</v>
      </c>
      <c r="D40" s="110" t="s">
        <v>223</v>
      </c>
      <c r="E40" s="111">
        <v>1</v>
      </c>
      <c r="F40" s="95" t="s">
        <v>203</v>
      </c>
      <c r="G40" s="95" t="s">
        <v>203</v>
      </c>
      <c r="H40" s="95" t="s">
        <v>203</v>
      </c>
      <c r="I40" s="96" t="s">
        <v>203</v>
      </c>
      <c r="J40" s="96" t="s">
        <v>203</v>
      </c>
      <c r="K40" s="96" t="s">
        <v>203</v>
      </c>
      <c r="L40" s="97" t="s">
        <v>206</v>
      </c>
      <c r="M40" s="97" t="s">
        <v>206</v>
      </c>
      <c r="N40" s="97" t="s">
        <v>206</v>
      </c>
      <c r="O40" s="98" t="s">
        <v>203</v>
      </c>
      <c r="P40" s="98" t="s">
        <v>203</v>
      </c>
      <c r="Q40" s="98" t="s">
        <v>203</v>
      </c>
    </row>
    <row r="41" spans="1:17">
      <c r="A41" s="111">
        <v>15</v>
      </c>
      <c r="B41" s="111">
        <v>10002317</v>
      </c>
      <c r="C41" s="109" t="s">
        <v>264</v>
      </c>
      <c r="D41" s="110" t="s">
        <v>223</v>
      </c>
      <c r="E41" s="111">
        <v>1</v>
      </c>
      <c r="F41" s="95" t="s">
        <v>203</v>
      </c>
      <c r="G41" s="95" t="s">
        <v>203</v>
      </c>
      <c r="H41" s="95" t="s">
        <v>203</v>
      </c>
      <c r="I41" s="96" t="s">
        <v>203</v>
      </c>
      <c r="J41" s="96" t="s">
        <v>203</v>
      </c>
      <c r="K41" s="96" t="s">
        <v>203</v>
      </c>
      <c r="L41" s="97" t="s">
        <v>206</v>
      </c>
      <c r="M41" s="97" t="s">
        <v>206</v>
      </c>
      <c r="N41" s="97" t="s">
        <v>206</v>
      </c>
      <c r="O41" s="98" t="s">
        <v>203</v>
      </c>
      <c r="P41" s="98" t="s">
        <v>203</v>
      </c>
      <c r="Q41" s="98" t="s">
        <v>203</v>
      </c>
    </row>
    <row r="42" spans="1:17">
      <c r="A42" s="111">
        <v>15</v>
      </c>
      <c r="B42" s="111">
        <v>10002318</v>
      </c>
      <c r="C42" s="109" t="s">
        <v>265</v>
      </c>
      <c r="D42" s="110" t="s">
        <v>223</v>
      </c>
      <c r="E42" s="111">
        <v>1</v>
      </c>
      <c r="F42" s="95" t="s">
        <v>203</v>
      </c>
      <c r="G42" s="95" t="s">
        <v>203</v>
      </c>
      <c r="H42" s="95" t="s">
        <v>203</v>
      </c>
      <c r="I42" s="96" t="s">
        <v>203</v>
      </c>
      <c r="J42" s="96" t="s">
        <v>203</v>
      </c>
      <c r="K42" s="96" t="s">
        <v>203</v>
      </c>
      <c r="L42" s="97" t="s">
        <v>206</v>
      </c>
      <c r="M42" s="97" t="s">
        <v>206</v>
      </c>
      <c r="N42" s="97" t="s">
        <v>206</v>
      </c>
      <c r="O42" s="98" t="s">
        <v>203</v>
      </c>
      <c r="P42" s="98" t="s">
        <v>203</v>
      </c>
      <c r="Q42" s="98" t="s">
        <v>203</v>
      </c>
    </row>
    <row r="43" spans="1:17">
      <c r="A43" s="111">
        <v>15</v>
      </c>
      <c r="B43" s="111">
        <v>10002319</v>
      </c>
      <c r="C43" s="109" t="s">
        <v>266</v>
      </c>
      <c r="D43" s="110" t="s">
        <v>223</v>
      </c>
      <c r="E43" s="111">
        <v>1</v>
      </c>
      <c r="F43" s="95" t="s">
        <v>203</v>
      </c>
      <c r="G43" s="95" t="s">
        <v>203</v>
      </c>
      <c r="H43" s="95" t="s">
        <v>203</v>
      </c>
      <c r="I43" s="96" t="s">
        <v>203</v>
      </c>
      <c r="J43" s="96" t="s">
        <v>203</v>
      </c>
      <c r="K43" s="96" t="s">
        <v>203</v>
      </c>
      <c r="L43" s="97" t="s">
        <v>206</v>
      </c>
      <c r="M43" s="97" t="s">
        <v>206</v>
      </c>
      <c r="N43" s="97" t="s">
        <v>206</v>
      </c>
      <c r="O43" s="98" t="s">
        <v>203</v>
      </c>
      <c r="P43" s="98" t="s">
        <v>203</v>
      </c>
      <c r="Q43" s="98" t="s">
        <v>203</v>
      </c>
    </row>
    <row r="44" spans="1:17" ht="5.0999999999999996" customHeight="1">
      <c r="C44" s="79"/>
      <c r="D44" s="79"/>
      <c r="L44" s="79"/>
      <c r="M44" s="79"/>
      <c r="N44" s="79"/>
    </row>
    <row r="45" spans="1:17">
      <c r="A45" s="111">
        <v>15</v>
      </c>
      <c r="B45" s="113" t="s">
        <v>267</v>
      </c>
      <c r="C45" s="114" t="s">
        <v>268</v>
      </c>
      <c r="D45" s="110" t="s">
        <v>269</v>
      </c>
      <c r="E45" s="111">
        <v>2</v>
      </c>
      <c r="F45" s="95" t="s">
        <v>203</v>
      </c>
      <c r="G45" s="95" t="s">
        <v>203</v>
      </c>
      <c r="H45" s="95" t="s">
        <v>203</v>
      </c>
      <c r="I45" s="96" t="s">
        <v>203</v>
      </c>
      <c r="J45" s="96" t="s">
        <v>203</v>
      </c>
      <c r="K45" s="96" t="s">
        <v>203</v>
      </c>
      <c r="L45" s="97" t="s">
        <v>203</v>
      </c>
      <c r="M45" s="97" t="s">
        <v>203</v>
      </c>
      <c r="N45" s="97" t="s">
        <v>203</v>
      </c>
      <c r="O45" s="98" t="s">
        <v>202</v>
      </c>
      <c r="P45" s="98" t="s">
        <v>202</v>
      </c>
      <c r="Q45" s="98" t="s">
        <v>202</v>
      </c>
    </row>
    <row r="46" spans="1:17">
      <c r="A46" s="111">
        <v>15</v>
      </c>
      <c r="B46" s="113" t="s">
        <v>270</v>
      </c>
      <c r="C46" s="114" t="s">
        <v>271</v>
      </c>
      <c r="D46" s="110" t="s">
        <v>269</v>
      </c>
      <c r="E46" s="111">
        <v>2</v>
      </c>
      <c r="F46" s="95" t="s">
        <v>203</v>
      </c>
      <c r="G46" s="95" t="s">
        <v>203</v>
      </c>
      <c r="H46" s="95" t="s">
        <v>203</v>
      </c>
      <c r="I46" s="96" t="s">
        <v>203</v>
      </c>
      <c r="J46" s="96" t="s">
        <v>203</v>
      </c>
      <c r="K46" s="96" t="s">
        <v>203</v>
      </c>
      <c r="L46" s="97" t="s">
        <v>203</v>
      </c>
      <c r="M46" s="97" t="s">
        <v>203</v>
      </c>
      <c r="N46" s="97" t="s">
        <v>203</v>
      </c>
      <c r="O46" s="98" t="s">
        <v>206</v>
      </c>
      <c r="P46" s="98" t="s">
        <v>206</v>
      </c>
      <c r="Q46" s="98" t="s">
        <v>206</v>
      </c>
    </row>
    <row r="47" spans="1:17">
      <c r="A47" s="111">
        <v>15</v>
      </c>
      <c r="B47" s="113" t="s">
        <v>272</v>
      </c>
      <c r="C47" s="114" t="s">
        <v>273</v>
      </c>
      <c r="D47" s="110" t="s">
        <v>269</v>
      </c>
      <c r="E47" s="111">
        <v>2</v>
      </c>
      <c r="F47" s="95" t="s">
        <v>203</v>
      </c>
      <c r="G47" s="95" t="s">
        <v>203</v>
      </c>
      <c r="H47" s="95" t="s">
        <v>203</v>
      </c>
      <c r="I47" s="96" t="s">
        <v>203</v>
      </c>
      <c r="J47" s="96" t="s">
        <v>203</v>
      </c>
      <c r="K47" s="96" t="s">
        <v>203</v>
      </c>
      <c r="L47" s="97" t="s">
        <v>203</v>
      </c>
      <c r="M47" s="97" t="s">
        <v>203</v>
      </c>
      <c r="N47" s="97" t="s">
        <v>203</v>
      </c>
      <c r="O47" s="98" t="s">
        <v>206</v>
      </c>
      <c r="P47" s="98" t="s">
        <v>206</v>
      </c>
      <c r="Q47" s="98" t="s">
        <v>206</v>
      </c>
    </row>
    <row r="48" spans="1:17" ht="5.0999999999999996" customHeight="1">
      <c r="C48" s="79"/>
      <c r="D48" s="79"/>
      <c r="L48" s="79"/>
      <c r="M48" s="79"/>
      <c r="N48" s="79"/>
    </row>
    <row r="49" spans="1:17" ht="24.75">
      <c r="A49" s="111" t="s">
        <v>274</v>
      </c>
      <c r="B49" s="111">
        <v>55944976</v>
      </c>
      <c r="C49" s="109" t="s">
        <v>275</v>
      </c>
      <c r="D49" s="110" t="s">
        <v>276</v>
      </c>
      <c r="E49" s="111">
        <v>1</v>
      </c>
      <c r="F49" s="95" t="s">
        <v>202</v>
      </c>
      <c r="G49" s="95" t="s">
        <v>202</v>
      </c>
      <c r="H49" s="95" t="s">
        <v>203</v>
      </c>
      <c r="I49" s="96" t="s">
        <v>202</v>
      </c>
      <c r="J49" s="96" t="s">
        <v>202</v>
      </c>
      <c r="K49" s="96" t="s">
        <v>203</v>
      </c>
      <c r="L49" s="97" t="s">
        <v>203</v>
      </c>
      <c r="M49" s="97" t="s">
        <v>203</v>
      </c>
      <c r="N49" s="97" t="s">
        <v>203</v>
      </c>
      <c r="O49" s="98" t="s">
        <v>203</v>
      </c>
      <c r="P49" s="98" t="s">
        <v>203</v>
      </c>
      <c r="Q49" s="98" t="s">
        <v>203</v>
      </c>
    </row>
    <row r="50" spans="1:17" ht="24.75">
      <c r="A50" s="111" t="s">
        <v>274</v>
      </c>
      <c r="B50" s="111">
        <v>55945119</v>
      </c>
      <c r="C50" s="109" t="s">
        <v>277</v>
      </c>
      <c r="D50" s="110" t="s">
        <v>276</v>
      </c>
      <c r="E50" s="111"/>
      <c r="F50" s="95" t="s">
        <v>203</v>
      </c>
      <c r="G50" s="95" t="s">
        <v>203</v>
      </c>
      <c r="H50" s="95" t="s">
        <v>202</v>
      </c>
      <c r="I50" s="96" t="s">
        <v>203</v>
      </c>
      <c r="J50" s="96" t="s">
        <v>203</v>
      </c>
      <c r="K50" s="96" t="s">
        <v>202</v>
      </c>
      <c r="L50" s="97" t="s">
        <v>203</v>
      </c>
      <c r="M50" s="97" t="s">
        <v>203</v>
      </c>
      <c r="N50" s="97" t="s">
        <v>203</v>
      </c>
      <c r="O50" s="98" t="s">
        <v>203</v>
      </c>
      <c r="P50" s="98" t="s">
        <v>203</v>
      </c>
      <c r="Q50" s="98" t="s">
        <v>203</v>
      </c>
    </row>
    <row r="51" spans="1:17">
      <c r="A51" s="111">
        <v>15</v>
      </c>
      <c r="B51" s="111">
        <v>9100000810</v>
      </c>
      <c r="C51" s="109" t="s">
        <v>278</v>
      </c>
      <c r="D51" s="110" t="s">
        <v>279</v>
      </c>
      <c r="E51" s="111">
        <v>1</v>
      </c>
      <c r="F51" s="95" t="s">
        <v>202</v>
      </c>
      <c r="G51" s="95" t="s">
        <v>202</v>
      </c>
      <c r="H51" s="95" t="s">
        <v>206</v>
      </c>
      <c r="I51" s="96" t="s">
        <v>202</v>
      </c>
      <c r="J51" s="96" t="s">
        <v>202</v>
      </c>
      <c r="K51" s="96" t="s">
        <v>206</v>
      </c>
      <c r="L51" s="97" t="s">
        <v>203</v>
      </c>
      <c r="M51" s="97" t="s">
        <v>203</v>
      </c>
      <c r="N51" s="97" t="s">
        <v>203</v>
      </c>
      <c r="O51" s="98" t="s">
        <v>203</v>
      </c>
      <c r="P51" s="98" t="s">
        <v>203</v>
      </c>
      <c r="Q51" s="98" t="s">
        <v>203</v>
      </c>
    </row>
    <row r="52" spans="1:17">
      <c r="A52" s="111" t="s">
        <v>274</v>
      </c>
      <c r="B52" s="111">
        <v>55944456</v>
      </c>
      <c r="C52" s="109" t="s">
        <v>280</v>
      </c>
      <c r="D52" s="110" t="s">
        <v>279</v>
      </c>
      <c r="E52" s="111">
        <v>1</v>
      </c>
      <c r="F52" s="95" t="s">
        <v>203</v>
      </c>
      <c r="G52" s="95" t="s">
        <v>203</v>
      </c>
      <c r="H52" s="95" t="s">
        <v>202</v>
      </c>
      <c r="I52" s="96" t="s">
        <v>203</v>
      </c>
      <c r="J52" s="96" t="s">
        <v>203</v>
      </c>
      <c r="K52" s="96" t="s">
        <v>202</v>
      </c>
      <c r="L52" s="97" t="s">
        <v>203</v>
      </c>
      <c r="M52" s="97" t="s">
        <v>203</v>
      </c>
      <c r="N52" s="97" t="s">
        <v>203</v>
      </c>
      <c r="O52" s="98" t="s">
        <v>203</v>
      </c>
      <c r="P52" s="98" t="s">
        <v>203</v>
      </c>
      <c r="Q52" s="98" t="s">
        <v>203</v>
      </c>
    </row>
    <row r="53" spans="1:17">
      <c r="A53" s="111">
        <v>15</v>
      </c>
      <c r="B53" s="111">
        <v>9100000490</v>
      </c>
      <c r="C53" s="109" t="s">
        <v>281</v>
      </c>
      <c r="D53" s="110" t="s">
        <v>279</v>
      </c>
      <c r="E53" s="111">
        <v>1</v>
      </c>
      <c r="F53" s="95" t="s">
        <v>206</v>
      </c>
      <c r="G53" s="95" t="s">
        <v>206</v>
      </c>
      <c r="H53" s="95" t="s">
        <v>206</v>
      </c>
      <c r="I53" s="96" t="s">
        <v>206</v>
      </c>
      <c r="J53" s="96" t="s">
        <v>206</v>
      </c>
      <c r="K53" s="96" t="s">
        <v>206</v>
      </c>
      <c r="L53" s="97" t="s">
        <v>203</v>
      </c>
      <c r="M53" s="97" t="s">
        <v>203</v>
      </c>
      <c r="N53" s="97" t="s">
        <v>203</v>
      </c>
      <c r="O53" s="98" t="s">
        <v>203</v>
      </c>
      <c r="P53" s="98" t="s">
        <v>203</v>
      </c>
      <c r="Q53" s="98" t="s">
        <v>203</v>
      </c>
    </row>
    <row r="54" spans="1:17">
      <c r="A54" s="111">
        <v>15</v>
      </c>
      <c r="B54" s="111">
        <v>9100000060</v>
      </c>
      <c r="C54" s="109" t="s">
        <v>282</v>
      </c>
      <c r="D54" s="110" t="s">
        <v>279</v>
      </c>
      <c r="E54" s="111">
        <v>1</v>
      </c>
      <c r="F54" s="95" t="s">
        <v>206</v>
      </c>
      <c r="G54" s="95" t="s">
        <v>206</v>
      </c>
      <c r="H54" s="95" t="s">
        <v>203</v>
      </c>
      <c r="I54" s="96" t="s">
        <v>206</v>
      </c>
      <c r="J54" s="96" t="s">
        <v>206</v>
      </c>
      <c r="K54" s="96" t="s">
        <v>203</v>
      </c>
      <c r="L54" s="97" t="s">
        <v>203</v>
      </c>
      <c r="M54" s="97" t="s">
        <v>203</v>
      </c>
      <c r="N54" s="97" t="s">
        <v>203</v>
      </c>
      <c r="O54" s="98" t="s">
        <v>203</v>
      </c>
      <c r="P54" s="98" t="s">
        <v>203</v>
      </c>
      <c r="Q54" s="98" t="s">
        <v>203</v>
      </c>
    </row>
    <row r="55" spans="1:17" ht="24.75">
      <c r="A55" s="111" t="s">
        <v>274</v>
      </c>
      <c r="B55" s="111">
        <v>55944981</v>
      </c>
      <c r="C55" s="109" t="s">
        <v>283</v>
      </c>
      <c r="D55" s="110" t="s">
        <v>276</v>
      </c>
      <c r="E55" s="111">
        <v>1</v>
      </c>
      <c r="F55" s="95" t="s">
        <v>203</v>
      </c>
      <c r="G55" s="95" t="s">
        <v>203</v>
      </c>
      <c r="H55" s="95" t="s">
        <v>203</v>
      </c>
      <c r="I55" s="96" t="s">
        <v>203</v>
      </c>
      <c r="J55" s="96" t="s">
        <v>203</v>
      </c>
      <c r="K55" s="96" t="s">
        <v>203</v>
      </c>
      <c r="L55" s="97" t="s">
        <v>202</v>
      </c>
      <c r="M55" s="97" t="s">
        <v>202</v>
      </c>
      <c r="N55" s="97" t="s">
        <v>203</v>
      </c>
      <c r="O55" s="98" t="s">
        <v>202</v>
      </c>
      <c r="P55" s="98" t="s">
        <v>202</v>
      </c>
      <c r="Q55" s="98" t="s">
        <v>203</v>
      </c>
    </row>
    <row r="56" spans="1:17" ht="24.75">
      <c r="A56" s="111" t="s">
        <v>274</v>
      </c>
      <c r="B56" s="111">
        <v>55945118</v>
      </c>
      <c r="C56" s="109" t="s">
        <v>284</v>
      </c>
      <c r="D56" s="110" t="s">
        <v>276</v>
      </c>
      <c r="E56" s="111">
        <v>1</v>
      </c>
      <c r="F56" s="95" t="s">
        <v>203</v>
      </c>
      <c r="G56" s="95" t="s">
        <v>203</v>
      </c>
      <c r="H56" s="95" t="s">
        <v>203</v>
      </c>
      <c r="I56" s="96" t="s">
        <v>203</v>
      </c>
      <c r="J56" s="96" t="s">
        <v>203</v>
      </c>
      <c r="K56" s="96" t="s">
        <v>203</v>
      </c>
      <c r="L56" s="97" t="s">
        <v>203</v>
      </c>
      <c r="M56" s="97" t="s">
        <v>203</v>
      </c>
      <c r="N56" s="97" t="s">
        <v>202</v>
      </c>
      <c r="O56" s="98" t="s">
        <v>203</v>
      </c>
      <c r="P56" s="98" t="s">
        <v>203</v>
      </c>
      <c r="Q56" s="98" t="s">
        <v>202</v>
      </c>
    </row>
    <row r="57" spans="1:17">
      <c r="A57" s="111" t="s">
        <v>274</v>
      </c>
      <c r="B57" s="111">
        <v>55941295</v>
      </c>
      <c r="C57" s="109" t="s">
        <v>285</v>
      </c>
      <c r="D57" s="110" t="s">
        <v>279</v>
      </c>
      <c r="E57" s="111">
        <v>1</v>
      </c>
      <c r="F57" s="95" t="s">
        <v>203</v>
      </c>
      <c r="G57" s="95" t="s">
        <v>203</v>
      </c>
      <c r="H57" s="95" t="s">
        <v>203</v>
      </c>
      <c r="I57" s="96" t="s">
        <v>203</v>
      </c>
      <c r="J57" s="96" t="s">
        <v>203</v>
      </c>
      <c r="K57" s="96" t="s">
        <v>203</v>
      </c>
      <c r="L57" s="97" t="s">
        <v>202</v>
      </c>
      <c r="M57" s="97" t="s">
        <v>202</v>
      </c>
      <c r="N57" s="97" t="s">
        <v>206</v>
      </c>
      <c r="O57" s="98" t="s">
        <v>202</v>
      </c>
      <c r="P57" s="98" t="s">
        <v>202</v>
      </c>
      <c r="Q57" s="98" t="s">
        <v>206</v>
      </c>
    </row>
    <row r="58" spans="1:17">
      <c r="A58" s="111" t="s">
        <v>274</v>
      </c>
      <c r="B58" s="111">
        <v>55944455</v>
      </c>
      <c r="C58" s="109" t="s">
        <v>286</v>
      </c>
      <c r="D58" s="110" t="s">
        <v>279</v>
      </c>
      <c r="E58" s="111">
        <v>1</v>
      </c>
      <c r="F58" s="95" t="s">
        <v>203</v>
      </c>
      <c r="G58" s="95" t="s">
        <v>203</v>
      </c>
      <c r="H58" s="95" t="s">
        <v>203</v>
      </c>
      <c r="I58" s="96" t="s">
        <v>203</v>
      </c>
      <c r="J58" s="96" t="s">
        <v>203</v>
      </c>
      <c r="K58" s="96" t="s">
        <v>203</v>
      </c>
      <c r="L58" s="97" t="s">
        <v>203</v>
      </c>
      <c r="M58" s="97" t="s">
        <v>203</v>
      </c>
      <c r="N58" s="97" t="s">
        <v>202</v>
      </c>
      <c r="O58" s="98" t="s">
        <v>203</v>
      </c>
      <c r="P58" s="98" t="s">
        <v>203</v>
      </c>
      <c r="Q58" s="98" t="s">
        <v>202</v>
      </c>
    </row>
    <row r="59" spans="1:17">
      <c r="A59" s="111" t="s">
        <v>274</v>
      </c>
      <c r="B59" s="111">
        <v>55941296</v>
      </c>
      <c r="C59" s="109" t="s">
        <v>287</v>
      </c>
      <c r="D59" s="110" t="s">
        <v>279</v>
      </c>
      <c r="E59" s="111">
        <v>1</v>
      </c>
      <c r="F59" s="95" t="s">
        <v>203</v>
      </c>
      <c r="G59" s="95" t="s">
        <v>203</v>
      </c>
      <c r="H59" s="95" t="s">
        <v>203</v>
      </c>
      <c r="I59" s="96" t="s">
        <v>203</v>
      </c>
      <c r="J59" s="96" t="s">
        <v>203</v>
      </c>
      <c r="K59" s="96" t="s">
        <v>203</v>
      </c>
      <c r="L59" s="97" t="s">
        <v>206</v>
      </c>
      <c r="M59" s="97" t="s">
        <v>206</v>
      </c>
      <c r="N59" s="97" t="s">
        <v>206</v>
      </c>
      <c r="O59" s="98" t="s">
        <v>206</v>
      </c>
      <c r="P59" s="98" t="s">
        <v>206</v>
      </c>
      <c r="Q59" s="98" t="s">
        <v>206</v>
      </c>
    </row>
    <row r="60" spans="1:17">
      <c r="A60" s="111" t="s">
        <v>274</v>
      </c>
      <c r="B60" s="112">
        <v>55941297</v>
      </c>
      <c r="C60" s="191" t="s">
        <v>288</v>
      </c>
      <c r="D60" s="110" t="s">
        <v>279</v>
      </c>
      <c r="E60" s="112"/>
      <c r="F60" s="95" t="s">
        <v>203</v>
      </c>
      <c r="G60" s="95" t="s">
        <v>203</v>
      </c>
      <c r="H60" s="95" t="s">
        <v>203</v>
      </c>
      <c r="I60" s="96" t="s">
        <v>203</v>
      </c>
      <c r="J60" s="96" t="s">
        <v>203</v>
      </c>
      <c r="K60" s="96" t="s">
        <v>203</v>
      </c>
      <c r="L60" s="97" t="s">
        <v>206</v>
      </c>
      <c r="M60" s="97" t="s">
        <v>206</v>
      </c>
      <c r="N60" s="97" t="s">
        <v>203</v>
      </c>
      <c r="O60" s="98" t="s">
        <v>206</v>
      </c>
      <c r="P60" s="98" t="s">
        <v>206</v>
      </c>
      <c r="Q60" s="98" t="s">
        <v>203</v>
      </c>
    </row>
    <row r="61" spans="1:17" ht="5.0999999999999996" customHeight="1">
      <c r="C61" s="79"/>
      <c r="D61" s="79"/>
      <c r="L61" s="79"/>
      <c r="M61" s="79"/>
      <c r="N61" s="79"/>
    </row>
    <row r="62" spans="1:17" ht="21" customHeight="1">
      <c r="A62" s="111" t="s">
        <v>274</v>
      </c>
      <c r="B62" s="219">
        <v>55945459</v>
      </c>
      <c r="C62" s="218" t="s">
        <v>289</v>
      </c>
      <c r="D62" s="110" t="s">
        <v>290</v>
      </c>
      <c r="E62" s="111">
        <v>1</v>
      </c>
      <c r="F62" s="95" t="s">
        <v>202</v>
      </c>
      <c r="G62" s="95" t="s">
        <v>202</v>
      </c>
      <c r="H62" s="95" t="s">
        <v>202</v>
      </c>
      <c r="I62" s="96" t="s">
        <v>202</v>
      </c>
      <c r="J62" s="96" t="s">
        <v>202</v>
      </c>
      <c r="K62" s="96" t="s">
        <v>202</v>
      </c>
      <c r="L62" s="97" t="s">
        <v>202</v>
      </c>
      <c r="M62" s="97" t="s">
        <v>202</v>
      </c>
      <c r="N62" s="97" t="s">
        <v>202</v>
      </c>
      <c r="O62" s="98" t="s">
        <v>202</v>
      </c>
      <c r="P62" s="98" t="s">
        <v>202</v>
      </c>
      <c r="Q62" s="98" t="s">
        <v>202</v>
      </c>
    </row>
    <row r="63" spans="1:17" ht="35.25" customHeight="1">
      <c r="A63" s="111" t="s">
        <v>274</v>
      </c>
      <c r="B63" s="219">
        <v>55945037</v>
      </c>
      <c r="C63" s="218" t="s">
        <v>291</v>
      </c>
      <c r="D63" s="110" t="s">
        <v>292</v>
      </c>
      <c r="E63" s="111">
        <v>1</v>
      </c>
      <c r="F63" s="95" t="s">
        <v>202</v>
      </c>
      <c r="G63" s="95" t="s">
        <v>202</v>
      </c>
      <c r="H63" s="95" t="s">
        <v>202</v>
      </c>
      <c r="I63" s="96" t="s">
        <v>202</v>
      </c>
      <c r="J63" s="96" t="s">
        <v>202</v>
      </c>
      <c r="K63" s="96" t="s">
        <v>202</v>
      </c>
      <c r="L63" s="97" t="s">
        <v>202</v>
      </c>
      <c r="M63" s="97" t="s">
        <v>202</v>
      </c>
      <c r="N63" s="97" t="s">
        <v>202</v>
      </c>
      <c r="O63" s="98" t="s">
        <v>202</v>
      </c>
      <c r="P63" s="98" t="s">
        <v>202</v>
      </c>
      <c r="Q63" s="98" t="s">
        <v>202</v>
      </c>
    </row>
    <row r="64" spans="1:17" ht="25.5">
      <c r="A64" s="111" t="s">
        <v>274</v>
      </c>
      <c r="B64" s="219">
        <v>55945450</v>
      </c>
      <c r="C64" s="218" t="s">
        <v>293</v>
      </c>
      <c r="D64" s="110" t="s">
        <v>292</v>
      </c>
      <c r="E64" s="112">
        <v>1</v>
      </c>
      <c r="F64" s="95" t="s">
        <v>202</v>
      </c>
      <c r="G64" s="95" t="s">
        <v>202</v>
      </c>
      <c r="H64" s="95" t="s">
        <v>202</v>
      </c>
      <c r="I64" s="96" t="s">
        <v>202</v>
      </c>
      <c r="J64" s="96" t="s">
        <v>202</v>
      </c>
      <c r="K64" s="96" t="s">
        <v>202</v>
      </c>
      <c r="L64" s="97" t="s">
        <v>202</v>
      </c>
      <c r="M64" s="97" t="s">
        <v>202</v>
      </c>
      <c r="N64" s="97" t="s">
        <v>202</v>
      </c>
      <c r="O64" s="98" t="s">
        <v>202</v>
      </c>
      <c r="P64" s="98" t="s">
        <v>202</v>
      </c>
      <c r="Q64" s="98" t="s">
        <v>202</v>
      </c>
    </row>
    <row r="65" spans="1:17" ht="25.5">
      <c r="A65" s="111" t="s">
        <v>274</v>
      </c>
      <c r="B65" s="219">
        <v>55945038</v>
      </c>
      <c r="C65" s="218" t="s">
        <v>294</v>
      </c>
      <c r="D65" s="110" t="s">
        <v>292</v>
      </c>
      <c r="E65" s="112">
        <v>1</v>
      </c>
      <c r="F65" s="95" t="s">
        <v>206</v>
      </c>
      <c r="G65" s="95" t="s">
        <v>206</v>
      </c>
      <c r="H65" s="95" t="s">
        <v>206</v>
      </c>
      <c r="I65" s="96" t="s">
        <v>206</v>
      </c>
      <c r="J65" s="96" t="s">
        <v>206</v>
      </c>
      <c r="K65" s="96" t="s">
        <v>206</v>
      </c>
      <c r="L65" s="97" t="s">
        <v>206</v>
      </c>
      <c r="M65" s="97" t="s">
        <v>206</v>
      </c>
      <c r="N65" s="97" t="s">
        <v>206</v>
      </c>
      <c r="O65" s="98" t="s">
        <v>206</v>
      </c>
      <c r="P65" s="98" t="s">
        <v>206</v>
      </c>
      <c r="Q65" s="98" t="s">
        <v>206</v>
      </c>
    </row>
    <row r="66" spans="1:17" ht="5.0999999999999996" customHeight="1">
      <c r="C66" s="79"/>
      <c r="D66" s="79"/>
      <c r="L66" s="79"/>
      <c r="M66" s="79"/>
      <c r="N66" s="79"/>
    </row>
    <row r="67" spans="1:17" ht="24.75">
      <c r="A67" s="111">
        <v>15</v>
      </c>
      <c r="B67" s="111">
        <v>9100001441</v>
      </c>
      <c r="C67" s="109" t="s">
        <v>295</v>
      </c>
      <c r="D67" s="110" t="s">
        <v>276</v>
      </c>
      <c r="E67" s="111">
        <v>1</v>
      </c>
      <c r="F67" s="95" t="s">
        <v>206</v>
      </c>
      <c r="G67" s="95" t="s">
        <v>206</v>
      </c>
      <c r="H67" s="95" t="s">
        <v>202</v>
      </c>
      <c r="I67" s="96" t="s">
        <v>203</v>
      </c>
      <c r="J67" s="96" t="s">
        <v>203</v>
      </c>
      <c r="K67" s="96" t="s">
        <v>203</v>
      </c>
      <c r="L67" s="97" t="s">
        <v>206</v>
      </c>
      <c r="M67" s="97" t="s">
        <v>206</v>
      </c>
      <c r="N67" s="97" t="s">
        <v>202</v>
      </c>
      <c r="O67" s="98" t="s">
        <v>203</v>
      </c>
      <c r="P67" s="98" t="s">
        <v>203</v>
      </c>
      <c r="Q67" s="98" t="s">
        <v>203</v>
      </c>
    </row>
    <row r="68" spans="1:17" ht="24.75">
      <c r="A68" s="111" t="s">
        <v>274</v>
      </c>
      <c r="B68" s="111">
        <v>55945045</v>
      </c>
      <c r="C68" s="109" t="s">
        <v>296</v>
      </c>
      <c r="D68" s="110" t="s">
        <v>276</v>
      </c>
      <c r="E68" s="111">
        <v>1</v>
      </c>
      <c r="F68" s="95" t="s">
        <v>203</v>
      </c>
      <c r="G68" s="95" t="s">
        <v>203</v>
      </c>
      <c r="H68" s="95" t="s">
        <v>203</v>
      </c>
      <c r="I68" s="96" t="s">
        <v>203</v>
      </c>
      <c r="J68" s="96" t="s">
        <v>203</v>
      </c>
      <c r="K68" s="96" t="s">
        <v>203</v>
      </c>
      <c r="L68" s="97" t="s">
        <v>202</v>
      </c>
      <c r="M68" s="97" t="s">
        <v>202</v>
      </c>
      <c r="N68" s="97" t="s">
        <v>202</v>
      </c>
      <c r="O68" s="98" t="s">
        <v>203</v>
      </c>
      <c r="P68" s="98" t="s">
        <v>203</v>
      </c>
      <c r="Q68" s="98" t="s">
        <v>203</v>
      </c>
    </row>
    <row r="69" spans="1:17" ht="5.0999999999999996" customHeight="1">
      <c r="C69" s="79"/>
      <c r="D69" s="79"/>
      <c r="L69" s="79"/>
      <c r="M69" s="79"/>
      <c r="N69" s="79"/>
    </row>
    <row r="70" spans="1:17">
      <c r="A70" s="111" t="s">
        <v>274</v>
      </c>
      <c r="B70" s="111">
        <v>55945043</v>
      </c>
      <c r="C70" s="116" t="s">
        <v>297</v>
      </c>
      <c r="D70" s="115" t="s">
        <v>298</v>
      </c>
      <c r="E70" s="111">
        <v>1</v>
      </c>
      <c r="F70" s="95" t="s">
        <v>202</v>
      </c>
      <c r="G70" s="95" t="s">
        <v>299</v>
      </c>
      <c r="H70" s="95" t="s">
        <v>202</v>
      </c>
      <c r="I70" s="96" t="s">
        <v>202</v>
      </c>
      <c r="J70" s="96" t="s">
        <v>299</v>
      </c>
      <c r="K70" s="96" t="s">
        <v>202</v>
      </c>
      <c r="L70" s="97" t="s">
        <v>202</v>
      </c>
      <c r="M70" s="97" t="s">
        <v>299</v>
      </c>
      <c r="N70" s="97" t="s">
        <v>202</v>
      </c>
      <c r="O70" s="98" t="s">
        <v>202</v>
      </c>
      <c r="P70" s="98" t="s">
        <v>299</v>
      </c>
      <c r="Q70" s="98" t="s">
        <v>202</v>
      </c>
    </row>
    <row r="71" spans="1:17">
      <c r="A71" s="111">
        <v>15</v>
      </c>
      <c r="B71" s="111">
        <v>9100001081</v>
      </c>
      <c r="C71" s="116" t="s">
        <v>300</v>
      </c>
      <c r="D71" s="115" t="s">
        <v>298</v>
      </c>
      <c r="E71" s="111">
        <v>1</v>
      </c>
      <c r="F71" s="95" t="s">
        <v>202</v>
      </c>
      <c r="G71" s="95" t="s">
        <v>299</v>
      </c>
      <c r="H71" s="95" t="s">
        <v>202</v>
      </c>
      <c r="I71" s="96" t="s">
        <v>202</v>
      </c>
      <c r="J71" s="96" t="s">
        <v>299</v>
      </c>
      <c r="K71" s="96" t="s">
        <v>202</v>
      </c>
      <c r="L71" s="97" t="s">
        <v>202</v>
      </c>
      <c r="M71" s="97" t="s">
        <v>299</v>
      </c>
      <c r="N71" s="97" t="s">
        <v>202</v>
      </c>
      <c r="O71" s="98" t="s">
        <v>202</v>
      </c>
      <c r="P71" s="98" t="s">
        <v>299</v>
      </c>
      <c r="Q71" s="98" t="s">
        <v>202</v>
      </c>
    </row>
    <row r="72" spans="1:17" ht="5.0999999999999996" customHeight="1">
      <c r="C72" s="79"/>
      <c r="D72" s="79"/>
      <c r="L72" s="79"/>
      <c r="M72" s="79"/>
      <c r="N72" s="79"/>
    </row>
    <row r="73" spans="1:17">
      <c r="A73" s="111" t="s">
        <v>274</v>
      </c>
      <c r="B73" s="111">
        <v>55945049</v>
      </c>
      <c r="C73" s="109" t="s">
        <v>301</v>
      </c>
      <c r="D73" s="115" t="s">
        <v>220</v>
      </c>
      <c r="E73" s="111">
        <v>1</v>
      </c>
      <c r="F73" s="95" t="s">
        <v>299</v>
      </c>
      <c r="G73" s="95" t="s">
        <v>299</v>
      </c>
      <c r="H73" s="95" t="s">
        <v>299</v>
      </c>
      <c r="I73" s="96" t="s">
        <v>299</v>
      </c>
      <c r="J73" s="96" t="s">
        <v>299</v>
      </c>
      <c r="K73" s="96" t="s">
        <v>299</v>
      </c>
      <c r="L73" s="97" t="s">
        <v>299</v>
      </c>
      <c r="M73" s="97" t="s">
        <v>299</v>
      </c>
      <c r="N73" s="97" t="s">
        <v>299</v>
      </c>
      <c r="O73" s="98" t="s">
        <v>299</v>
      </c>
      <c r="P73" s="98" t="s">
        <v>299</v>
      </c>
      <c r="Q73" s="98" t="s">
        <v>299</v>
      </c>
    </row>
    <row r="74" spans="1:17">
      <c r="A74" s="111" t="s">
        <v>274</v>
      </c>
      <c r="B74" s="111">
        <v>55945047</v>
      </c>
      <c r="C74" s="220" t="s">
        <v>302</v>
      </c>
      <c r="D74" s="110" t="s">
        <v>220</v>
      </c>
      <c r="E74" s="111">
        <v>1</v>
      </c>
      <c r="F74" s="95" t="s">
        <v>299</v>
      </c>
      <c r="G74" s="95" t="s">
        <v>299</v>
      </c>
      <c r="H74" s="95" t="s">
        <v>299</v>
      </c>
      <c r="I74" s="96" t="s">
        <v>299</v>
      </c>
      <c r="J74" s="96" t="s">
        <v>299</v>
      </c>
      <c r="K74" s="96" t="s">
        <v>299</v>
      </c>
      <c r="L74" s="97" t="s">
        <v>299</v>
      </c>
      <c r="M74" s="97" t="s">
        <v>299</v>
      </c>
      <c r="N74" s="97" t="s">
        <v>299</v>
      </c>
      <c r="O74" s="98" t="s">
        <v>299</v>
      </c>
      <c r="P74" s="98" t="s">
        <v>299</v>
      </c>
      <c r="Q74" s="98" t="s">
        <v>299</v>
      </c>
    </row>
    <row r="75" spans="1:17">
      <c r="A75" s="111" t="s">
        <v>274</v>
      </c>
      <c r="B75" s="111">
        <v>55945048</v>
      </c>
      <c r="C75" s="109" t="s">
        <v>303</v>
      </c>
      <c r="D75" s="110" t="s">
        <v>220</v>
      </c>
      <c r="E75" s="111">
        <v>1</v>
      </c>
      <c r="F75" s="95" t="s">
        <v>206</v>
      </c>
      <c r="G75" s="95" t="s">
        <v>206</v>
      </c>
      <c r="H75" s="95" t="s">
        <v>206</v>
      </c>
      <c r="I75" s="96" t="s">
        <v>206</v>
      </c>
      <c r="J75" s="96" t="s">
        <v>206</v>
      </c>
      <c r="K75" s="96" t="s">
        <v>206</v>
      </c>
      <c r="L75" s="97" t="s">
        <v>206</v>
      </c>
      <c r="M75" s="97" t="s">
        <v>206</v>
      </c>
      <c r="N75" s="97" t="s">
        <v>206</v>
      </c>
      <c r="O75" s="98" t="s">
        <v>206</v>
      </c>
      <c r="P75" s="98" t="s">
        <v>206</v>
      </c>
      <c r="Q75" s="98" t="s">
        <v>206</v>
      </c>
    </row>
    <row r="76" spans="1:17">
      <c r="A76" s="111" t="s">
        <v>274</v>
      </c>
      <c r="B76" s="111">
        <v>55944924</v>
      </c>
      <c r="C76" s="109" t="s">
        <v>304</v>
      </c>
      <c r="D76" s="110" t="s">
        <v>220</v>
      </c>
      <c r="E76" s="111">
        <v>1</v>
      </c>
      <c r="F76" s="95" t="s">
        <v>206</v>
      </c>
      <c r="G76" s="95" t="s">
        <v>202</v>
      </c>
      <c r="H76" s="95" t="s">
        <v>206</v>
      </c>
      <c r="I76" s="96" t="s">
        <v>206</v>
      </c>
      <c r="J76" s="96" t="s">
        <v>202</v>
      </c>
      <c r="K76" s="96" t="s">
        <v>206</v>
      </c>
      <c r="L76" s="97" t="s">
        <v>206</v>
      </c>
      <c r="M76" s="97" t="s">
        <v>202</v>
      </c>
      <c r="N76" s="97" t="s">
        <v>206</v>
      </c>
      <c r="O76" s="98" t="s">
        <v>206</v>
      </c>
      <c r="P76" s="98" t="s">
        <v>202</v>
      </c>
      <c r="Q76" s="98" t="s">
        <v>206</v>
      </c>
    </row>
    <row r="77" spans="1:17">
      <c r="A77" s="111" t="s">
        <v>274</v>
      </c>
      <c r="B77" s="111">
        <v>55944926</v>
      </c>
      <c r="C77" s="109" t="s">
        <v>305</v>
      </c>
      <c r="D77" s="110" t="s">
        <v>220</v>
      </c>
      <c r="E77" s="111">
        <v>1</v>
      </c>
      <c r="F77" s="95" t="s">
        <v>206</v>
      </c>
      <c r="G77" s="95" t="s">
        <v>206</v>
      </c>
      <c r="H77" s="95" t="s">
        <v>206</v>
      </c>
      <c r="I77" s="96" t="s">
        <v>206</v>
      </c>
      <c r="J77" s="96" t="s">
        <v>206</v>
      </c>
      <c r="K77" s="96" t="s">
        <v>206</v>
      </c>
      <c r="L77" s="97" t="s">
        <v>206</v>
      </c>
      <c r="M77" s="97" t="s">
        <v>206</v>
      </c>
      <c r="N77" s="97" t="s">
        <v>206</v>
      </c>
      <c r="O77" s="96" t="s">
        <v>206</v>
      </c>
      <c r="P77" s="98" t="s">
        <v>206</v>
      </c>
      <c r="Q77" s="98" t="s">
        <v>206</v>
      </c>
    </row>
    <row r="78" spans="1:17">
      <c r="A78" s="111" t="s">
        <v>274</v>
      </c>
      <c r="B78" s="111">
        <v>55944925</v>
      </c>
      <c r="C78" s="109" t="s">
        <v>306</v>
      </c>
      <c r="D78" s="110" t="s">
        <v>220</v>
      </c>
      <c r="E78" s="111">
        <v>1</v>
      </c>
      <c r="F78" s="95" t="s">
        <v>202</v>
      </c>
      <c r="G78" s="95" t="s">
        <v>206</v>
      </c>
      <c r="H78" s="95" t="s">
        <v>202</v>
      </c>
      <c r="I78" s="96" t="s">
        <v>202</v>
      </c>
      <c r="J78" s="96" t="s">
        <v>206</v>
      </c>
      <c r="K78" s="96" t="s">
        <v>202</v>
      </c>
      <c r="L78" s="97" t="s">
        <v>202</v>
      </c>
      <c r="M78" s="97" t="s">
        <v>206</v>
      </c>
      <c r="N78" s="97" t="s">
        <v>202</v>
      </c>
      <c r="O78" s="96" t="s">
        <v>202</v>
      </c>
      <c r="P78" s="96" t="s">
        <v>206</v>
      </c>
      <c r="Q78" s="96" t="s">
        <v>202</v>
      </c>
    </row>
    <row r="79" spans="1:17" ht="5.0999999999999996" customHeight="1">
      <c r="C79" s="79"/>
      <c r="D79" s="79"/>
      <c r="L79" s="79"/>
      <c r="M79" s="79"/>
      <c r="N79" s="79"/>
    </row>
    <row r="80" spans="1:17">
      <c r="A80" s="111" t="s">
        <v>274</v>
      </c>
      <c r="B80" s="111">
        <v>55944933</v>
      </c>
      <c r="C80" s="109" t="s">
        <v>307</v>
      </c>
      <c r="D80" s="115" t="s">
        <v>220</v>
      </c>
      <c r="E80" s="111">
        <v>1</v>
      </c>
      <c r="F80" s="95" t="s">
        <v>202</v>
      </c>
      <c r="G80" s="95" t="s">
        <v>202</v>
      </c>
      <c r="H80" s="95" t="s">
        <v>202</v>
      </c>
      <c r="I80" s="96" t="s">
        <v>202</v>
      </c>
      <c r="J80" s="96" t="s">
        <v>202</v>
      </c>
      <c r="K80" s="96" t="s">
        <v>202</v>
      </c>
      <c r="L80" s="97" t="s">
        <v>202</v>
      </c>
      <c r="M80" s="97" t="s">
        <v>202</v>
      </c>
      <c r="N80" s="97" t="s">
        <v>202</v>
      </c>
      <c r="O80" s="98" t="s">
        <v>202</v>
      </c>
      <c r="P80" s="98" t="s">
        <v>202</v>
      </c>
      <c r="Q80" s="98" t="s">
        <v>202</v>
      </c>
    </row>
    <row r="81" spans="1:17">
      <c r="A81" s="111" t="s">
        <v>274</v>
      </c>
      <c r="B81" s="111" t="s">
        <v>308</v>
      </c>
      <c r="C81" s="109" t="s">
        <v>309</v>
      </c>
      <c r="D81" s="115" t="s">
        <v>220</v>
      </c>
      <c r="E81" s="111">
        <v>1</v>
      </c>
      <c r="F81" s="95" t="s">
        <v>206</v>
      </c>
      <c r="G81" s="95" t="s">
        <v>206</v>
      </c>
      <c r="H81" s="95" t="s">
        <v>206</v>
      </c>
      <c r="I81" s="96" t="s">
        <v>206</v>
      </c>
      <c r="J81" s="96" t="s">
        <v>206</v>
      </c>
      <c r="K81" s="96" t="s">
        <v>206</v>
      </c>
      <c r="L81" s="97" t="s">
        <v>206</v>
      </c>
      <c r="M81" s="97" t="s">
        <v>206</v>
      </c>
      <c r="N81" s="97" t="s">
        <v>206</v>
      </c>
      <c r="O81" s="98" t="s">
        <v>206</v>
      </c>
      <c r="P81" s="98" t="s">
        <v>206</v>
      </c>
      <c r="Q81" s="98" t="s">
        <v>206</v>
      </c>
    </row>
    <row r="82" spans="1:17">
      <c r="A82" s="111" t="s">
        <v>274</v>
      </c>
      <c r="B82" s="111">
        <v>55944967</v>
      </c>
      <c r="C82" s="109" t="s">
        <v>310</v>
      </c>
      <c r="D82" s="115" t="s">
        <v>220</v>
      </c>
      <c r="E82" s="111">
        <v>1</v>
      </c>
      <c r="F82" s="95" t="s">
        <v>202</v>
      </c>
      <c r="G82" s="95" t="s">
        <v>202</v>
      </c>
      <c r="H82" s="95" t="s">
        <v>202</v>
      </c>
      <c r="I82" s="96" t="s">
        <v>202</v>
      </c>
      <c r="J82" s="96" t="s">
        <v>202</v>
      </c>
      <c r="K82" s="96" t="s">
        <v>202</v>
      </c>
      <c r="L82" s="97" t="s">
        <v>202</v>
      </c>
      <c r="M82" s="97" t="s">
        <v>202</v>
      </c>
      <c r="N82" s="97" t="s">
        <v>202</v>
      </c>
      <c r="O82" s="98" t="s">
        <v>202</v>
      </c>
      <c r="P82" s="98" t="s">
        <v>202</v>
      </c>
      <c r="Q82" s="98" t="s">
        <v>202</v>
      </c>
    </row>
    <row r="83" spans="1:17">
      <c r="A83" s="111" t="s">
        <v>274</v>
      </c>
      <c r="B83" s="111">
        <v>55944918</v>
      </c>
      <c r="C83" s="116" t="s">
        <v>311</v>
      </c>
      <c r="D83" s="115" t="s">
        <v>220</v>
      </c>
      <c r="E83" s="111">
        <v>1</v>
      </c>
      <c r="F83" s="95" t="s">
        <v>202</v>
      </c>
      <c r="G83" s="95" t="s">
        <v>299</v>
      </c>
      <c r="H83" s="95" t="s">
        <v>299</v>
      </c>
      <c r="I83" s="96" t="s">
        <v>202</v>
      </c>
      <c r="J83" s="96" t="s">
        <v>299</v>
      </c>
      <c r="K83" s="96" t="s">
        <v>299</v>
      </c>
      <c r="L83" s="97" t="s">
        <v>202</v>
      </c>
      <c r="M83" s="97" t="s">
        <v>299</v>
      </c>
      <c r="N83" s="97" t="s">
        <v>299</v>
      </c>
      <c r="O83" s="98" t="s">
        <v>202</v>
      </c>
      <c r="P83" s="98" t="s">
        <v>299</v>
      </c>
      <c r="Q83" s="98" t="s">
        <v>299</v>
      </c>
    </row>
    <row r="84" spans="1:17">
      <c r="A84" s="111" t="s">
        <v>274</v>
      </c>
      <c r="B84" s="111">
        <v>55944917</v>
      </c>
      <c r="C84" s="109" t="s">
        <v>312</v>
      </c>
      <c r="D84" s="115" t="s">
        <v>220</v>
      </c>
      <c r="E84" s="111">
        <v>1</v>
      </c>
      <c r="F84" s="95" t="s">
        <v>203</v>
      </c>
      <c r="G84" s="95" t="s">
        <v>202</v>
      </c>
      <c r="H84" s="95" t="s">
        <v>202</v>
      </c>
      <c r="I84" s="96" t="s">
        <v>203</v>
      </c>
      <c r="J84" s="96" t="s">
        <v>202</v>
      </c>
      <c r="K84" s="96" t="s">
        <v>202</v>
      </c>
      <c r="L84" s="97" t="s">
        <v>203</v>
      </c>
      <c r="M84" s="97" t="s">
        <v>202</v>
      </c>
      <c r="N84" s="97" t="s">
        <v>202</v>
      </c>
      <c r="O84" s="98" t="s">
        <v>203</v>
      </c>
      <c r="P84" s="98" t="s">
        <v>202</v>
      </c>
      <c r="Q84" s="98" t="s">
        <v>202</v>
      </c>
    </row>
    <row r="85" spans="1:17">
      <c r="A85" s="111" t="s">
        <v>274</v>
      </c>
      <c r="B85" s="111">
        <v>9100002280</v>
      </c>
      <c r="C85" s="109" t="s">
        <v>313</v>
      </c>
      <c r="D85" s="115" t="s">
        <v>220</v>
      </c>
      <c r="E85" s="111">
        <v>1</v>
      </c>
      <c r="F85" s="95" t="s">
        <v>206</v>
      </c>
      <c r="G85" s="95" t="s">
        <v>206</v>
      </c>
      <c r="H85" s="95" t="s">
        <v>206</v>
      </c>
      <c r="I85" s="96" t="s">
        <v>206</v>
      </c>
      <c r="J85" s="96" t="s">
        <v>206</v>
      </c>
      <c r="K85" s="96" t="s">
        <v>206</v>
      </c>
      <c r="L85" s="97" t="s">
        <v>206</v>
      </c>
      <c r="M85" s="97" t="s">
        <v>206</v>
      </c>
      <c r="N85" s="97" t="s">
        <v>206</v>
      </c>
      <c r="O85" s="98" t="s">
        <v>206</v>
      </c>
      <c r="P85" s="98" t="s">
        <v>206</v>
      </c>
      <c r="Q85" s="98" t="s">
        <v>206</v>
      </c>
    </row>
    <row r="86" spans="1:17">
      <c r="A86" s="111" t="s">
        <v>274</v>
      </c>
      <c r="B86" s="111">
        <v>55945046</v>
      </c>
      <c r="C86" s="109" t="s">
        <v>314</v>
      </c>
      <c r="D86" s="115" t="s">
        <v>220</v>
      </c>
      <c r="E86" s="111">
        <v>1</v>
      </c>
      <c r="F86" s="95" t="s">
        <v>206</v>
      </c>
      <c r="G86" s="95" t="s">
        <v>206</v>
      </c>
      <c r="H86" s="95" t="s">
        <v>206</v>
      </c>
      <c r="I86" s="96" t="s">
        <v>206</v>
      </c>
      <c r="J86" s="96" t="s">
        <v>206</v>
      </c>
      <c r="K86" s="96" t="s">
        <v>206</v>
      </c>
      <c r="L86" s="97" t="s">
        <v>206</v>
      </c>
      <c r="M86" s="97" t="s">
        <v>206</v>
      </c>
      <c r="N86" s="97" t="s">
        <v>206</v>
      </c>
      <c r="O86" s="98" t="s">
        <v>206</v>
      </c>
      <c r="P86" s="98" t="s">
        <v>206</v>
      </c>
      <c r="Q86" s="98" t="s">
        <v>206</v>
      </c>
    </row>
    <row r="87" spans="1:17">
      <c r="A87" s="111" t="s">
        <v>274</v>
      </c>
      <c r="B87" s="111">
        <v>55944552</v>
      </c>
      <c r="C87" s="218" t="s">
        <v>315</v>
      </c>
      <c r="D87" s="115" t="s">
        <v>220</v>
      </c>
      <c r="E87" s="111">
        <v>1</v>
      </c>
      <c r="F87" s="95" t="s">
        <v>206</v>
      </c>
      <c r="G87" s="95" t="s">
        <v>206</v>
      </c>
      <c r="H87" s="95" t="s">
        <v>206</v>
      </c>
      <c r="I87" s="96" t="s">
        <v>206</v>
      </c>
      <c r="J87" s="96" t="s">
        <v>206</v>
      </c>
      <c r="K87" s="96" t="s">
        <v>206</v>
      </c>
      <c r="L87" s="97" t="s">
        <v>206</v>
      </c>
      <c r="M87" s="97" t="s">
        <v>206</v>
      </c>
      <c r="N87" s="97" t="s">
        <v>206</v>
      </c>
      <c r="O87" s="98" t="s">
        <v>206</v>
      </c>
      <c r="P87" s="98" t="s">
        <v>206</v>
      </c>
      <c r="Q87" s="98" t="s">
        <v>206</v>
      </c>
    </row>
    <row r="88" spans="1:17">
      <c r="C88" s="79"/>
      <c r="D88" s="79"/>
      <c r="L88" s="79"/>
      <c r="M88" s="79"/>
      <c r="N88" s="79"/>
    </row>
    <row r="89" spans="1:17">
      <c r="C89" s="79"/>
      <c r="E89" s="82"/>
      <c r="F89" s="82"/>
      <c r="G89" s="82"/>
      <c r="H89" s="82"/>
      <c r="I89" s="82"/>
      <c r="J89" s="82"/>
      <c r="K89" s="82"/>
    </row>
    <row r="90" spans="1:17">
      <c r="C90" s="99"/>
      <c r="F90" s="82"/>
      <c r="G90" s="82"/>
      <c r="H90" s="82"/>
      <c r="I90" s="82"/>
      <c r="J90" s="82"/>
      <c r="K90" s="82"/>
    </row>
    <row r="91" spans="1:17">
      <c r="C91" s="99"/>
      <c r="F91" s="82"/>
      <c r="G91" s="82"/>
      <c r="H91" s="82"/>
      <c r="I91" s="82"/>
      <c r="J91" s="82"/>
      <c r="K91" s="82"/>
    </row>
    <row r="92" spans="1:17">
      <c r="F92" s="82"/>
      <c r="G92" s="82"/>
      <c r="H92" s="82"/>
      <c r="I92" s="82"/>
      <c r="J92" s="82"/>
      <c r="K92" s="82"/>
    </row>
    <row r="93" spans="1:17">
      <c r="F93" s="82"/>
      <c r="G93" s="82"/>
      <c r="H93" s="82"/>
      <c r="I93" s="82"/>
      <c r="J93" s="82"/>
      <c r="K93" s="82"/>
    </row>
    <row r="94" spans="1:17">
      <c r="F94" s="82"/>
      <c r="G94" s="82"/>
      <c r="H94" s="82"/>
      <c r="I94" s="82"/>
      <c r="J94" s="82"/>
      <c r="K94" s="82"/>
    </row>
    <row r="95" spans="1:17">
      <c r="E95" s="82"/>
      <c r="F95" s="82"/>
      <c r="G95" s="82"/>
      <c r="H95" s="82"/>
      <c r="I95" s="82"/>
      <c r="J95" s="82"/>
      <c r="K95" s="82"/>
    </row>
    <row r="96" spans="1:17">
      <c r="E96" s="82"/>
      <c r="F96" s="82"/>
      <c r="G96" s="82"/>
      <c r="H96" s="82"/>
      <c r="I96" s="82"/>
      <c r="J96" s="82"/>
      <c r="K96" s="82"/>
    </row>
    <row r="97" spans="3:11">
      <c r="E97" s="82"/>
      <c r="F97" s="82"/>
      <c r="G97" s="82"/>
      <c r="H97" s="82"/>
      <c r="I97" s="82"/>
      <c r="J97" s="82"/>
      <c r="K97" s="82"/>
    </row>
    <row r="98" spans="3:11">
      <c r="E98" s="82"/>
      <c r="F98" s="82"/>
      <c r="G98" s="82"/>
      <c r="H98" s="82"/>
      <c r="I98" s="82"/>
      <c r="J98" s="82"/>
      <c r="K98" s="82"/>
    </row>
    <row r="99" spans="3:11">
      <c r="E99" s="82"/>
      <c r="F99" s="82"/>
      <c r="G99" s="82"/>
      <c r="H99" s="82"/>
      <c r="I99" s="82"/>
      <c r="J99" s="82"/>
      <c r="K99" s="82"/>
    </row>
    <row r="100" spans="3:11">
      <c r="E100" s="82"/>
      <c r="F100" s="82"/>
      <c r="G100" s="82"/>
      <c r="H100" s="82"/>
      <c r="I100" s="82"/>
      <c r="J100" s="82"/>
      <c r="K100" s="82"/>
    </row>
    <row r="101" spans="3:11">
      <c r="C101" s="99"/>
      <c r="E101" s="82"/>
      <c r="F101" s="82"/>
      <c r="G101" s="82"/>
      <c r="H101" s="82"/>
      <c r="I101" s="82"/>
      <c r="J101" s="82"/>
      <c r="K101" s="82"/>
    </row>
    <row r="102" spans="3:11">
      <c r="C102" s="99"/>
      <c r="E102" s="82"/>
      <c r="F102" s="82"/>
      <c r="G102" s="82"/>
      <c r="H102" s="82"/>
      <c r="I102" s="82"/>
      <c r="J102" s="82"/>
      <c r="K102" s="82"/>
    </row>
    <row r="103" spans="3:11">
      <c r="C103" s="99"/>
      <c r="E103" s="82"/>
      <c r="F103" s="82"/>
      <c r="G103" s="82"/>
      <c r="H103" s="82"/>
      <c r="I103" s="82"/>
      <c r="J103" s="82"/>
      <c r="K103" s="82"/>
    </row>
    <row r="104" spans="3:11">
      <c r="C104" s="99"/>
      <c r="E104" s="82"/>
      <c r="F104" s="82"/>
      <c r="G104" s="82"/>
      <c r="H104" s="82"/>
      <c r="I104" s="82"/>
      <c r="J104" s="82"/>
      <c r="K104" s="82"/>
    </row>
    <row r="105" spans="3:11">
      <c r="C105" s="99"/>
      <c r="E105" s="82"/>
      <c r="F105" s="82"/>
      <c r="G105" s="82"/>
      <c r="H105" s="82"/>
      <c r="I105" s="82"/>
      <c r="J105" s="82"/>
      <c r="K105" s="82"/>
    </row>
    <row r="106" spans="3:11">
      <c r="C106" s="99"/>
      <c r="E106" s="82"/>
      <c r="F106" s="82"/>
      <c r="G106" s="82"/>
      <c r="H106" s="82"/>
      <c r="I106" s="82"/>
      <c r="J106" s="82"/>
      <c r="K106" s="82"/>
    </row>
    <row r="107" spans="3:11">
      <c r="C107" s="99"/>
      <c r="E107" s="82"/>
      <c r="F107" s="82"/>
      <c r="G107" s="82"/>
      <c r="H107" s="82"/>
      <c r="I107" s="82"/>
      <c r="J107" s="82"/>
      <c r="K107" s="82"/>
    </row>
    <row r="108" spans="3:11">
      <c r="C108" s="99"/>
      <c r="E108" s="82"/>
      <c r="F108" s="82"/>
      <c r="G108" s="82"/>
      <c r="H108" s="82"/>
      <c r="I108" s="82"/>
      <c r="J108" s="82"/>
      <c r="K108" s="82"/>
    </row>
    <row r="109" spans="3:11">
      <c r="C109" s="99"/>
      <c r="E109" s="82"/>
      <c r="F109" s="82"/>
      <c r="G109" s="82"/>
      <c r="H109" s="82"/>
      <c r="I109" s="82"/>
      <c r="J109" s="82"/>
      <c r="K109" s="82"/>
    </row>
    <row r="110" spans="3:11">
      <c r="C110" s="99"/>
      <c r="E110" s="82"/>
      <c r="F110" s="82"/>
      <c r="G110" s="82"/>
      <c r="H110" s="82"/>
      <c r="I110" s="82"/>
      <c r="J110" s="82"/>
      <c r="K110" s="82"/>
    </row>
    <row r="111" spans="3:11">
      <c r="C111" s="99"/>
      <c r="E111" s="82"/>
      <c r="F111" s="82"/>
      <c r="G111" s="82"/>
      <c r="H111" s="82"/>
      <c r="I111" s="82"/>
      <c r="J111" s="82"/>
      <c r="K111" s="82"/>
    </row>
    <row r="112" spans="3:11">
      <c r="C112" s="99"/>
      <c r="E112" s="82"/>
      <c r="F112" s="82"/>
      <c r="G112" s="82"/>
      <c r="H112" s="82"/>
      <c r="I112" s="82"/>
      <c r="J112" s="82"/>
      <c r="K112" s="82"/>
    </row>
    <row r="113" spans="3:11">
      <c r="C113" s="99"/>
      <c r="E113" s="82"/>
      <c r="F113" s="82"/>
      <c r="G113" s="82"/>
      <c r="H113" s="82"/>
      <c r="I113" s="82"/>
      <c r="J113" s="82"/>
      <c r="K113" s="82"/>
    </row>
    <row r="114" spans="3:11">
      <c r="C114" s="99"/>
      <c r="E114" s="82"/>
      <c r="F114" s="82"/>
      <c r="G114" s="82"/>
      <c r="H114" s="82"/>
      <c r="I114" s="82"/>
      <c r="J114" s="82"/>
      <c r="K114" s="82"/>
    </row>
    <row r="115" spans="3:11">
      <c r="C115" s="99"/>
      <c r="E115" s="82"/>
      <c r="F115" s="82"/>
      <c r="G115" s="82"/>
      <c r="H115" s="82"/>
      <c r="I115" s="82"/>
      <c r="J115" s="82"/>
      <c r="K115" s="82"/>
    </row>
    <row r="116" spans="3:11">
      <c r="C116" s="99"/>
      <c r="E116" s="82"/>
      <c r="F116" s="82"/>
      <c r="G116" s="82"/>
      <c r="H116" s="82"/>
      <c r="I116" s="82"/>
      <c r="J116" s="82"/>
      <c r="K116" s="82"/>
    </row>
    <row r="117" spans="3:11">
      <c r="C117" s="99"/>
      <c r="E117" s="82"/>
      <c r="F117" s="82"/>
      <c r="G117" s="82"/>
      <c r="H117" s="82"/>
      <c r="I117" s="82"/>
      <c r="J117" s="82"/>
      <c r="K117" s="82"/>
    </row>
    <row r="118" spans="3:11">
      <c r="C118" s="99"/>
      <c r="E118" s="82"/>
      <c r="F118" s="82"/>
      <c r="G118" s="82"/>
      <c r="H118" s="82"/>
      <c r="I118" s="82"/>
      <c r="J118" s="82"/>
      <c r="K118" s="82"/>
    </row>
    <row r="119" spans="3:11">
      <c r="C119" s="99"/>
      <c r="E119" s="82"/>
      <c r="F119" s="82"/>
      <c r="G119" s="82"/>
      <c r="H119" s="82"/>
      <c r="I119" s="82"/>
      <c r="J119" s="82"/>
      <c r="K119" s="82"/>
    </row>
    <row r="120" spans="3:11">
      <c r="C120" s="99"/>
      <c r="E120" s="82"/>
      <c r="F120" s="82"/>
      <c r="G120" s="82"/>
      <c r="H120" s="82"/>
      <c r="I120" s="82"/>
      <c r="J120" s="82"/>
      <c r="K120" s="82"/>
    </row>
    <row r="121" spans="3:11">
      <c r="C121" s="99"/>
      <c r="E121" s="82"/>
      <c r="F121" s="82"/>
      <c r="G121" s="82"/>
      <c r="H121" s="82"/>
      <c r="I121" s="82"/>
      <c r="J121" s="82"/>
      <c r="K121" s="82"/>
    </row>
    <row r="122" spans="3:11">
      <c r="C122" s="99"/>
      <c r="E122" s="82"/>
      <c r="F122" s="82"/>
      <c r="G122" s="82"/>
      <c r="H122" s="82"/>
      <c r="I122" s="82"/>
      <c r="J122" s="82"/>
      <c r="K122" s="82"/>
    </row>
    <row r="123" spans="3:11">
      <c r="C123" s="99"/>
      <c r="E123" s="82"/>
      <c r="F123" s="82"/>
      <c r="G123" s="82"/>
      <c r="H123" s="82"/>
      <c r="I123" s="82"/>
      <c r="J123" s="82"/>
      <c r="K123" s="82"/>
    </row>
    <row r="124" spans="3:11">
      <c r="C124" s="99"/>
      <c r="E124" s="82"/>
      <c r="F124" s="82"/>
      <c r="G124" s="82"/>
      <c r="H124" s="82"/>
      <c r="I124" s="82"/>
      <c r="J124" s="82"/>
      <c r="K124" s="82"/>
    </row>
    <row r="125" spans="3:11">
      <c r="C125" s="99"/>
      <c r="E125" s="82"/>
      <c r="F125" s="82"/>
      <c r="G125" s="82"/>
      <c r="H125" s="82"/>
      <c r="I125" s="82"/>
      <c r="J125" s="82"/>
      <c r="K125" s="82"/>
    </row>
    <row r="126" spans="3:11">
      <c r="C126" s="99"/>
      <c r="E126" s="82"/>
      <c r="F126" s="82"/>
      <c r="G126" s="82"/>
      <c r="H126" s="82"/>
      <c r="I126" s="82"/>
      <c r="J126" s="82"/>
      <c r="K126" s="82"/>
    </row>
    <row r="127" spans="3:11">
      <c r="C127" s="99"/>
      <c r="E127" s="82"/>
      <c r="F127" s="82"/>
      <c r="G127" s="82"/>
      <c r="H127" s="82"/>
      <c r="I127" s="82"/>
      <c r="J127" s="82"/>
      <c r="K127" s="82"/>
    </row>
    <row r="128" spans="3:11">
      <c r="C128" s="99"/>
      <c r="E128" s="82"/>
      <c r="F128" s="82"/>
      <c r="G128" s="82"/>
      <c r="H128" s="82"/>
      <c r="I128" s="82"/>
      <c r="J128" s="82"/>
      <c r="K128" s="82"/>
    </row>
    <row r="129" spans="3:11">
      <c r="C129" s="99"/>
      <c r="E129" s="82"/>
      <c r="F129" s="82"/>
      <c r="G129" s="82"/>
      <c r="H129" s="82"/>
      <c r="I129" s="82"/>
      <c r="J129" s="82"/>
      <c r="K129" s="82"/>
    </row>
    <row r="130" spans="3:11">
      <c r="C130" s="99"/>
      <c r="E130" s="82"/>
      <c r="F130" s="82"/>
      <c r="G130" s="82"/>
      <c r="H130" s="82"/>
      <c r="I130" s="82"/>
      <c r="J130" s="82"/>
      <c r="K130" s="82"/>
    </row>
    <row r="131" spans="3:11">
      <c r="C131" s="99"/>
      <c r="E131" s="82"/>
      <c r="F131" s="82"/>
      <c r="G131" s="82"/>
      <c r="H131" s="82"/>
      <c r="I131" s="82"/>
      <c r="J131" s="82"/>
      <c r="K131" s="82"/>
    </row>
    <row r="132" spans="3:11">
      <c r="C132" s="99"/>
      <c r="E132" s="82"/>
      <c r="F132" s="82"/>
      <c r="G132" s="82"/>
      <c r="H132" s="82"/>
      <c r="I132" s="82"/>
      <c r="J132" s="82"/>
      <c r="K132" s="82"/>
    </row>
    <row r="133" spans="3:11">
      <c r="C133" s="99"/>
      <c r="E133" s="82"/>
      <c r="F133" s="82"/>
      <c r="G133" s="82"/>
      <c r="H133" s="82"/>
      <c r="I133" s="82"/>
      <c r="J133" s="82"/>
      <c r="K133" s="82"/>
    </row>
    <row r="134" spans="3:11">
      <c r="C134" s="99"/>
      <c r="E134" s="82"/>
      <c r="F134" s="82"/>
      <c r="G134" s="82"/>
      <c r="H134" s="82"/>
      <c r="I134" s="82"/>
      <c r="J134" s="82"/>
      <c r="K134" s="82"/>
    </row>
    <row r="135" spans="3:11">
      <c r="C135" s="99"/>
      <c r="E135" s="82"/>
      <c r="F135" s="82"/>
      <c r="G135" s="82"/>
      <c r="H135" s="82"/>
      <c r="I135" s="82"/>
      <c r="J135" s="82"/>
      <c r="K135" s="82"/>
    </row>
    <row r="136" spans="3:11">
      <c r="C136" s="99"/>
      <c r="E136" s="82"/>
      <c r="F136" s="82"/>
      <c r="G136" s="82"/>
      <c r="H136" s="82"/>
      <c r="I136" s="82"/>
      <c r="J136" s="82"/>
      <c r="K136" s="82"/>
    </row>
    <row r="137" spans="3:11">
      <c r="C137" s="99"/>
      <c r="E137" s="82"/>
      <c r="F137" s="82"/>
      <c r="G137" s="82"/>
      <c r="H137" s="82"/>
      <c r="I137" s="82"/>
      <c r="J137" s="82"/>
      <c r="K137" s="82"/>
    </row>
    <row r="138" spans="3:11">
      <c r="C138" s="99"/>
      <c r="E138" s="82"/>
      <c r="F138" s="82"/>
      <c r="G138" s="82"/>
      <c r="H138" s="82"/>
      <c r="I138" s="82"/>
      <c r="J138" s="82"/>
      <c r="K138" s="82"/>
    </row>
    <row r="139" spans="3:11">
      <c r="C139" s="99"/>
      <c r="E139" s="82"/>
      <c r="F139" s="82"/>
      <c r="G139" s="82"/>
      <c r="H139" s="82"/>
      <c r="I139" s="82"/>
      <c r="J139" s="82"/>
      <c r="K139" s="82"/>
    </row>
    <row r="140" spans="3:11">
      <c r="C140" s="99"/>
      <c r="E140" s="82"/>
      <c r="F140" s="82"/>
      <c r="G140" s="82"/>
      <c r="H140" s="82"/>
      <c r="I140" s="82"/>
      <c r="J140" s="82"/>
      <c r="K140" s="82"/>
    </row>
    <row r="141" spans="3:11">
      <c r="C141" s="99"/>
      <c r="E141" s="82"/>
      <c r="F141" s="82"/>
      <c r="G141" s="82"/>
      <c r="H141" s="82"/>
      <c r="I141" s="82"/>
      <c r="J141" s="82"/>
      <c r="K141" s="82"/>
    </row>
    <row r="142" spans="3:11">
      <c r="C142" s="99"/>
      <c r="E142" s="82"/>
      <c r="F142" s="82"/>
      <c r="G142" s="82"/>
      <c r="H142" s="82"/>
      <c r="I142" s="82"/>
      <c r="J142" s="82"/>
      <c r="K142" s="82"/>
    </row>
    <row r="143" spans="3:11">
      <c r="C143" s="99"/>
      <c r="E143" s="82"/>
      <c r="F143" s="82"/>
      <c r="G143" s="82"/>
      <c r="H143" s="82"/>
      <c r="I143" s="82"/>
      <c r="J143" s="82"/>
      <c r="K143" s="82"/>
    </row>
    <row r="144" spans="3:11">
      <c r="C144" s="99"/>
      <c r="E144" s="82"/>
      <c r="F144" s="82"/>
      <c r="G144" s="82"/>
      <c r="H144" s="82"/>
      <c r="I144" s="82"/>
      <c r="J144" s="82"/>
      <c r="K144" s="82"/>
    </row>
    <row r="145" spans="3:11">
      <c r="C145" s="99"/>
      <c r="E145" s="82"/>
      <c r="F145" s="82"/>
      <c r="G145" s="82"/>
      <c r="H145" s="82"/>
      <c r="I145" s="82"/>
      <c r="J145" s="82"/>
      <c r="K145" s="82"/>
    </row>
    <row r="146" spans="3:11">
      <c r="C146" s="99"/>
      <c r="E146" s="82"/>
      <c r="F146" s="82"/>
      <c r="G146" s="82"/>
      <c r="H146" s="82"/>
      <c r="I146" s="82"/>
      <c r="J146" s="82"/>
      <c r="K146" s="82"/>
    </row>
    <row r="147" spans="3:11">
      <c r="C147" s="99"/>
      <c r="E147" s="82"/>
      <c r="F147" s="82"/>
      <c r="G147" s="82"/>
      <c r="H147" s="82"/>
      <c r="I147" s="82"/>
      <c r="J147" s="82"/>
      <c r="K147" s="82"/>
    </row>
    <row r="148" spans="3:11">
      <c r="C148" s="99"/>
      <c r="E148" s="82"/>
      <c r="F148" s="82"/>
      <c r="G148" s="82"/>
      <c r="H148" s="82"/>
      <c r="I148" s="82"/>
      <c r="J148" s="82"/>
      <c r="K148" s="82"/>
    </row>
    <row r="149" spans="3:11">
      <c r="C149" s="99"/>
      <c r="E149" s="82"/>
      <c r="F149" s="82"/>
      <c r="G149" s="82"/>
      <c r="H149" s="82"/>
      <c r="I149" s="82"/>
      <c r="J149" s="82"/>
      <c r="K149" s="82"/>
    </row>
    <row r="150" spans="3:11">
      <c r="C150" s="99"/>
      <c r="E150" s="82"/>
      <c r="F150" s="82"/>
      <c r="G150" s="82"/>
      <c r="H150" s="82"/>
      <c r="I150" s="82"/>
      <c r="J150" s="82"/>
      <c r="K150" s="82"/>
    </row>
    <row r="151" spans="3:11">
      <c r="C151" s="99"/>
      <c r="E151" s="82"/>
      <c r="F151" s="82"/>
      <c r="G151" s="82"/>
      <c r="H151" s="82"/>
      <c r="I151" s="82"/>
      <c r="J151" s="82"/>
      <c r="K151" s="82"/>
    </row>
    <row r="152" spans="3:11">
      <c r="C152" s="99"/>
      <c r="E152" s="82"/>
      <c r="F152" s="82"/>
      <c r="G152" s="82"/>
      <c r="H152" s="82"/>
      <c r="I152" s="82"/>
      <c r="J152" s="82"/>
      <c r="K152" s="82"/>
    </row>
    <row r="153" spans="3:11">
      <c r="C153" s="99"/>
      <c r="E153" s="82"/>
      <c r="F153" s="82"/>
      <c r="G153" s="82"/>
      <c r="H153" s="82"/>
      <c r="I153" s="82"/>
      <c r="J153" s="82"/>
      <c r="K153" s="82"/>
    </row>
    <row r="157" spans="3:11">
      <c r="C157" s="99"/>
      <c r="E157" s="82"/>
      <c r="F157" s="82"/>
      <c r="G157" s="82"/>
      <c r="H157" s="82"/>
      <c r="I157" s="82"/>
    </row>
    <row r="176" spans="3:5">
      <c r="C176" s="99"/>
      <c r="E176" s="82"/>
    </row>
    <row r="177" spans="3:5">
      <c r="C177" s="99"/>
      <c r="E177" s="82"/>
    </row>
    <row r="178" spans="3:5">
      <c r="C178" s="99"/>
      <c r="E178" s="82"/>
    </row>
    <row r="179" spans="3:5">
      <c r="C179" s="99"/>
      <c r="E179" s="82"/>
    </row>
  </sheetData>
  <phoneticPr fontId="7" type="noConversion"/>
  <pageMargins left="0.23622047244094491" right="0.19685039370078741" top="0.35433070866141736" bottom="0.55118110236220474" header="0.23622047244094491" footer="0.23622047244094491"/>
  <pageSetup paperSize="9" scale="10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G2:Q2 B17:B21 B45:B47 B4:B6 B12:B13 B8:B11 B23:B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O21"/>
  <sheetViews>
    <sheetView showGridLines="0" zoomScale="80" zoomScaleNormal="80" workbookViewId="0">
      <pane ySplit="3" topLeftCell="A6" activePane="bottomLeft" state="frozen"/>
      <selection pane="bottomLeft" activeCell="A5" sqref="A5"/>
    </sheetView>
  </sheetViews>
  <sheetFormatPr defaultColWidth="12.7109375" defaultRowHeight="12.75"/>
  <cols>
    <col min="1" max="1" width="13.5703125" style="27" customWidth="1"/>
    <col min="2" max="2" width="53" style="152" customWidth="1"/>
    <col min="3" max="3" width="2.5703125" style="152" bestFit="1" customWidth="1"/>
    <col min="4" max="15" width="11.140625" style="27" customWidth="1"/>
    <col min="16" max="16384" width="12.7109375" style="152"/>
  </cols>
  <sheetData>
    <row r="1" spans="1:15" s="230" customFormat="1" ht="20.25">
      <c r="A1" s="264" t="s">
        <v>316</v>
      </c>
      <c r="B1" s="264"/>
      <c r="C1" s="221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 ht="20.25">
      <c r="A2" s="264"/>
      <c r="B2" s="264"/>
      <c r="C2" s="222"/>
      <c r="D2" s="87">
        <v>50000656</v>
      </c>
      <c r="E2" s="87" t="s">
        <v>21</v>
      </c>
      <c r="F2" s="87">
        <v>50000670</v>
      </c>
      <c r="G2" s="88" t="s">
        <v>24</v>
      </c>
      <c r="H2" s="88" t="s">
        <v>26</v>
      </c>
      <c r="I2" s="88" t="s">
        <v>42</v>
      </c>
      <c r="J2" s="89" t="s">
        <v>29</v>
      </c>
      <c r="K2" s="89" t="s">
        <v>31</v>
      </c>
      <c r="L2" s="89">
        <v>50000672</v>
      </c>
      <c r="M2" s="90" t="s">
        <v>34</v>
      </c>
      <c r="N2" s="90" t="s">
        <v>36</v>
      </c>
      <c r="O2" s="90" t="s">
        <v>47</v>
      </c>
    </row>
    <row r="3" spans="1:15" ht="37.5">
      <c r="A3" s="106" t="s">
        <v>13</v>
      </c>
      <c r="B3" s="223" t="s">
        <v>196</v>
      </c>
      <c r="C3" s="224" t="s">
        <v>198</v>
      </c>
      <c r="D3" s="91" t="s">
        <v>20</v>
      </c>
      <c r="E3" s="91" t="s">
        <v>22</v>
      </c>
      <c r="F3" s="91" t="s">
        <v>40</v>
      </c>
      <c r="G3" s="92" t="s">
        <v>25</v>
      </c>
      <c r="H3" s="92" t="s">
        <v>27</v>
      </c>
      <c r="I3" s="92" t="s">
        <v>43</v>
      </c>
      <c r="J3" s="93" t="s">
        <v>30</v>
      </c>
      <c r="K3" s="93" t="s">
        <v>32</v>
      </c>
      <c r="L3" s="93" t="s">
        <v>45</v>
      </c>
      <c r="M3" s="94" t="s">
        <v>35</v>
      </c>
      <c r="N3" s="94" t="s">
        <v>37</v>
      </c>
      <c r="O3" s="94" t="s">
        <v>48</v>
      </c>
    </row>
    <row r="4" spans="1:15" ht="25.5" customHeight="1">
      <c r="A4" s="219">
        <v>55945459</v>
      </c>
      <c r="B4" s="227" t="s">
        <v>289</v>
      </c>
      <c r="C4" s="226">
        <v>1</v>
      </c>
      <c r="D4" s="95" t="s">
        <v>317</v>
      </c>
      <c r="E4" s="95" t="s">
        <v>317</v>
      </c>
      <c r="F4" s="95" t="s">
        <v>317</v>
      </c>
      <c r="G4" s="96" t="s">
        <v>317</v>
      </c>
      <c r="H4" s="96" t="s">
        <v>317</v>
      </c>
      <c r="I4" s="96" t="s">
        <v>317</v>
      </c>
      <c r="J4" s="97" t="s">
        <v>317</v>
      </c>
      <c r="K4" s="97" t="s">
        <v>317</v>
      </c>
      <c r="L4" s="97" t="s">
        <v>317</v>
      </c>
      <c r="M4" s="98" t="s">
        <v>317</v>
      </c>
      <c r="N4" s="98" t="s">
        <v>317</v>
      </c>
      <c r="O4" s="98" t="s">
        <v>317</v>
      </c>
    </row>
    <row r="5" spans="1:15" ht="25.5" customHeight="1">
      <c r="A5" s="219">
        <v>55945037</v>
      </c>
      <c r="B5" s="227" t="s">
        <v>291</v>
      </c>
      <c r="C5" s="226">
        <v>1</v>
      </c>
      <c r="D5" s="95" t="s">
        <v>317</v>
      </c>
      <c r="E5" s="95" t="s">
        <v>317</v>
      </c>
      <c r="F5" s="95" t="s">
        <v>317</v>
      </c>
      <c r="G5" s="96" t="s">
        <v>317</v>
      </c>
      <c r="H5" s="96" t="s">
        <v>317</v>
      </c>
      <c r="I5" s="96" t="s">
        <v>317</v>
      </c>
      <c r="J5" s="97" t="s">
        <v>317</v>
      </c>
      <c r="K5" s="97" t="s">
        <v>317</v>
      </c>
      <c r="L5" s="97" t="s">
        <v>317</v>
      </c>
      <c r="M5" s="98" t="s">
        <v>317</v>
      </c>
      <c r="N5" s="98" t="s">
        <v>317</v>
      </c>
      <c r="O5" s="98" t="s">
        <v>317</v>
      </c>
    </row>
    <row r="6" spans="1:15" ht="25.5" customHeight="1">
      <c r="A6" s="219">
        <v>55945450</v>
      </c>
      <c r="B6" s="227" t="s">
        <v>293</v>
      </c>
      <c r="C6" s="228">
        <v>1</v>
      </c>
      <c r="D6" s="95" t="s">
        <v>317</v>
      </c>
      <c r="E6" s="95" t="s">
        <v>317</v>
      </c>
      <c r="F6" s="95" t="s">
        <v>317</v>
      </c>
      <c r="G6" s="96" t="s">
        <v>317</v>
      </c>
      <c r="H6" s="96" t="s">
        <v>317</v>
      </c>
      <c r="I6" s="96" t="s">
        <v>317</v>
      </c>
      <c r="J6" s="97" t="s">
        <v>317</v>
      </c>
      <c r="K6" s="97" t="s">
        <v>317</v>
      </c>
      <c r="L6" s="97" t="s">
        <v>317</v>
      </c>
      <c r="M6" s="98" t="s">
        <v>317</v>
      </c>
      <c r="N6" s="98" t="s">
        <v>317</v>
      </c>
      <c r="O6" s="98" t="s">
        <v>317</v>
      </c>
    </row>
    <row r="7" spans="1:15" ht="25.5" customHeight="1">
      <c r="A7" s="111">
        <v>9100001441</v>
      </c>
      <c r="B7" s="226" t="s">
        <v>295</v>
      </c>
      <c r="C7" s="226">
        <v>1</v>
      </c>
      <c r="D7" s="95"/>
      <c r="E7" s="95"/>
      <c r="F7" s="95" t="s">
        <v>317</v>
      </c>
      <c r="G7" s="96"/>
      <c r="H7" s="96"/>
      <c r="I7" s="96"/>
      <c r="J7" s="97"/>
      <c r="K7" s="97"/>
      <c r="L7" s="97" t="s">
        <v>317</v>
      </c>
      <c r="M7" s="98"/>
      <c r="N7" s="98"/>
      <c r="O7" s="98"/>
    </row>
    <row r="8" spans="1:15" ht="25.5" customHeight="1">
      <c r="A8" s="111">
        <v>55945045</v>
      </c>
      <c r="B8" s="226" t="s">
        <v>296</v>
      </c>
      <c r="C8" s="226">
        <v>1</v>
      </c>
      <c r="D8" s="95"/>
      <c r="E8" s="95"/>
      <c r="F8" s="95"/>
      <c r="G8" s="96"/>
      <c r="H8" s="96"/>
      <c r="I8" s="96"/>
      <c r="J8" s="97" t="s">
        <v>317</v>
      </c>
      <c r="K8" s="97" t="s">
        <v>317</v>
      </c>
      <c r="L8" s="97" t="s">
        <v>317</v>
      </c>
      <c r="M8" s="98"/>
      <c r="N8" s="98"/>
      <c r="O8" s="98"/>
    </row>
    <row r="9" spans="1:15" ht="25.5" customHeight="1">
      <c r="A9" s="111">
        <v>55945043</v>
      </c>
      <c r="B9" s="225" t="s">
        <v>297</v>
      </c>
      <c r="C9" s="226">
        <v>1</v>
      </c>
      <c r="D9" s="95" t="s">
        <v>317</v>
      </c>
      <c r="E9" s="95"/>
      <c r="F9" s="95" t="s">
        <v>317</v>
      </c>
      <c r="G9" s="96" t="s">
        <v>317</v>
      </c>
      <c r="H9" s="96"/>
      <c r="I9" s="96" t="s">
        <v>317</v>
      </c>
      <c r="J9" s="97" t="s">
        <v>317</v>
      </c>
      <c r="K9" s="97"/>
      <c r="L9" s="97" t="s">
        <v>317</v>
      </c>
      <c r="M9" s="98" t="s">
        <v>317</v>
      </c>
      <c r="N9" s="98"/>
      <c r="O9" s="98" t="s">
        <v>317</v>
      </c>
    </row>
    <row r="10" spans="1:15" ht="25.5" customHeight="1">
      <c r="A10" s="111">
        <v>9100001081</v>
      </c>
      <c r="B10" s="225" t="s">
        <v>300</v>
      </c>
      <c r="C10" s="226">
        <v>1</v>
      </c>
      <c r="D10" s="95" t="s">
        <v>317</v>
      </c>
      <c r="E10" s="95"/>
      <c r="F10" s="95" t="s">
        <v>317</v>
      </c>
      <c r="G10" s="96" t="s">
        <v>317</v>
      </c>
      <c r="H10" s="96"/>
      <c r="I10" s="96" t="s">
        <v>317</v>
      </c>
      <c r="J10" s="97" t="s">
        <v>317</v>
      </c>
      <c r="K10" s="97"/>
      <c r="L10" s="97" t="s">
        <v>317</v>
      </c>
      <c r="M10" s="98" t="s">
        <v>317</v>
      </c>
      <c r="N10" s="98"/>
      <c r="O10" s="98" t="s">
        <v>317</v>
      </c>
    </row>
    <row r="11" spans="1:15" ht="25.5" customHeight="1">
      <c r="A11" s="111">
        <v>55944924</v>
      </c>
      <c r="B11" s="226" t="s">
        <v>304</v>
      </c>
      <c r="C11" s="226">
        <v>1</v>
      </c>
      <c r="D11" s="95"/>
      <c r="E11" s="95" t="s">
        <v>317</v>
      </c>
      <c r="F11" s="95"/>
      <c r="G11" s="96"/>
      <c r="H11" s="96" t="s">
        <v>317</v>
      </c>
      <c r="I11" s="96"/>
      <c r="J11" s="97"/>
      <c r="K11" s="97" t="s">
        <v>317</v>
      </c>
      <c r="L11" s="97"/>
      <c r="M11" s="98"/>
      <c r="N11" s="98" t="s">
        <v>317</v>
      </c>
      <c r="O11" s="98"/>
    </row>
    <row r="12" spans="1:15" ht="25.5" customHeight="1">
      <c r="A12" s="111">
        <v>55944925</v>
      </c>
      <c r="B12" s="226" t="s">
        <v>306</v>
      </c>
      <c r="C12" s="226">
        <v>1</v>
      </c>
      <c r="D12" s="95" t="s">
        <v>317</v>
      </c>
      <c r="E12" s="95"/>
      <c r="F12" s="95" t="s">
        <v>317</v>
      </c>
      <c r="G12" s="96" t="s">
        <v>317</v>
      </c>
      <c r="H12" s="96"/>
      <c r="I12" s="96" t="s">
        <v>317</v>
      </c>
      <c r="J12" s="97" t="s">
        <v>317</v>
      </c>
      <c r="K12" s="97"/>
      <c r="L12" s="97" t="s">
        <v>317</v>
      </c>
      <c r="M12" s="96" t="s">
        <v>317</v>
      </c>
      <c r="N12" s="96"/>
      <c r="O12" s="96" t="s">
        <v>317</v>
      </c>
    </row>
    <row r="13" spans="1:15" ht="25.5" customHeight="1">
      <c r="A13" s="111">
        <v>55944933</v>
      </c>
      <c r="B13" s="226" t="s">
        <v>307</v>
      </c>
      <c r="C13" s="226">
        <v>1</v>
      </c>
      <c r="D13" s="95" t="s">
        <v>317</v>
      </c>
      <c r="E13" s="95" t="s">
        <v>317</v>
      </c>
      <c r="F13" s="95" t="s">
        <v>317</v>
      </c>
      <c r="G13" s="96" t="s">
        <v>317</v>
      </c>
      <c r="H13" s="96" t="s">
        <v>317</v>
      </c>
      <c r="I13" s="96" t="s">
        <v>317</v>
      </c>
      <c r="J13" s="97" t="s">
        <v>317</v>
      </c>
      <c r="K13" s="97" t="s">
        <v>317</v>
      </c>
      <c r="L13" s="97" t="s">
        <v>317</v>
      </c>
      <c r="M13" s="98" t="s">
        <v>317</v>
      </c>
      <c r="N13" s="98" t="s">
        <v>317</v>
      </c>
      <c r="O13" s="98" t="s">
        <v>317</v>
      </c>
    </row>
    <row r="14" spans="1:15" ht="25.5" customHeight="1">
      <c r="A14" s="111">
        <v>55944967</v>
      </c>
      <c r="B14" s="226" t="s">
        <v>310</v>
      </c>
      <c r="C14" s="226">
        <v>1</v>
      </c>
      <c r="D14" s="95" t="s">
        <v>317</v>
      </c>
      <c r="E14" s="95" t="s">
        <v>317</v>
      </c>
      <c r="F14" s="95" t="s">
        <v>317</v>
      </c>
      <c r="G14" s="96" t="s">
        <v>317</v>
      </c>
      <c r="H14" s="96" t="s">
        <v>317</v>
      </c>
      <c r="I14" s="96" t="s">
        <v>317</v>
      </c>
      <c r="J14" s="97" t="s">
        <v>317</v>
      </c>
      <c r="K14" s="97" t="s">
        <v>317</v>
      </c>
      <c r="L14" s="97" t="s">
        <v>317</v>
      </c>
      <c r="M14" s="98" t="s">
        <v>317</v>
      </c>
      <c r="N14" s="98" t="s">
        <v>317</v>
      </c>
      <c r="O14" s="98" t="s">
        <v>317</v>
      </c>
    </row>
    <row r="15" spans="1:15" ht="25.5" customHeight="1">
      <c r="A15" s="111">
        <v>55944918</v>
      </c>
      <c r="B15" s="225" t="s">
        <v>311</v>
      </c>
      <c r="C15" s="226">
        <v>1</v>
      </c>
      <c r="D15" s="95" t="s">
        <v>317</v>
      </c>
      <c r="E15" s="95"/>
      <c r="F15" s="95"/>
      <c r="G15" s="96" t="s">
        <v>317</v>
      </c>
      <c r="H15" s="96"/>
      <c r="I15" s="96"/>
      <c r="J15" s="97" t="s">
        <v>317</v>
      </c>
      <c r="K15" s="97"/>
      <c r="L15" s="97"/>
      <c r="M15" s="98" t="s">
        <v>317</v>
      </c>
      <c r="N15" s="98"/>
      <c r="O15" s="98"/>
    </row>
    <row r="16" spans="1:15" ht="25.5" customHeight="1">
      <c r="A16" s="111">
        <v>55944917</v>
      </c>
      <c r="B16" s="226" t="s">
        <v>312</v>
      </c>
      <c r="C16" s="226">
        <v>1</v>
      </c>
      <c r="D16" s="95"/>
      <c r="E16" s="95" t="s">
        <v>317</v>
      </c>
      <c r="F16" s="95" t="s">
        <v>317</v>
      </c>
      <c r="G16" s="96"/>
      <c r="H16" s="96" t="s">
        <v>317</v>
      </c>
      <c r="I16" s="96" t="s">
        <v>317</v>
      </c>
      <c r="J16" s="97"/>
      <c r="K16" s="97" t="s">
        <v>317</v>
      </c>
      <c r="L16" s="97" t="s">
        <v>317</v>
      </c>
      <c r="M16" s="98"/>
      <c r="N16" s="98" t="s">
        <v>317</v>
      </c>
      <c r="O16" s="98" t="s">
        <v>317</v>
      </c>
    </row>
    <row r="17" spans="1:15" ht="25.5" customHeight="1">
      <c r="A17" s="108" t="s">
        <v>199</v>
      </c>
      <c r="B17" s="226" t="s">
        <v>200</v>
      </c>
      <c r="C17" s="226">
        <v>1</v>
      </c>
      <c r="D17" s="95" t="s">
        <v>317</v>
      </c>
      <c r="E17" s="95" t="s">
        <v>317</v>
      </c>
      <c r="F17" s="95" t="s">
        <v>317</v>
      </c>
      <c r="G17" s="96"/>
      <c r="H17" s="96"/>
      <c r="I17" s="96"/>
      <c r="J17" s="97"/>
      <c r="K17" s="97"/>
      <c r="L17" s="97"/>
      <c r="M17" s="98"/>
      <c r="N17" s="98"/>
      <c r="O17" s="98"/>
    </row>
    <row r="18" spans="1:15" ht="25.5" customHeight="1">
      <c r="A18" s="216">
        <v>9099671000</v>
      </c>
      <c r="B18" s="226" t="s">
        <v>224</v>
      </c>
      <c r="C18" s="226">
        <v>1</v>
      </c>
      <c r="D18" s="95" t="s">
        <v>317</v>
      </c>
      <c r="E18" s="95" t="s">
        <v>317</v>
      </c>
      <c r="F18" s="95" t="s">
        <v>317</v>
      </c>
      <c r="G18" s="96"/>
      <c r="H18" s="96"/>
      <c r="I18" s="96"/>
      <c r="J18" s="97"/>
      <c r="K18" s="97"/>
      <c r="L18" s="97"/>
      <c r="M18" s="98"/>
      <c r="N18" s="98"/>
      <c r="O18" s="98"/>
    </row>
    <row r="19" spans="1:15" ht="25.5" customHeight="1">
      <c r="A19" s="111" t="s">
        <v>242</v>
      </c>
      <c r="B19" s="226" t="s">
        <v>243</v>
      </c>
      <c r="C19" s="226">
        <v>2</v>
      </c>
      <c r="D19" s="95"/>
      <c r="E19" s="95"/>
      <c r="F19" s="95"/>
      <c r="G19" s="96"/>
      <c r="H19" s="96"/>
      <c r="I19" s="96"/>
      <c r="J19" s="97" t="s">
        <v>317</v>
      </c>
      <c r="K19" s="97" t="s">
        <v>317</v>
      </c>
      <c r="L19" s="97" t="s">
        <v>317</v>
      </c>
      <c r="M19" s="98"/>
      <c r="N19" s="98"/>
      <c r="O19" s="98"/>
    </row>
    <row r="20" spans="1:15" ht="25.5" customHeight="1">
      <c r="A20" s="111">
        <v>9099670000</v>
      </c>
      <c r="B20" s="226" t="s">
        <v>253</v>
      </c>
      <c r="C20" s="226">
        <v>2</v>
      </c>
      <c r="D20" s="95"/>
      <c r="E20" s="95"/>
      <c r="F20" s="95"/>
      <c r="G20" s="96"/>
      <c r="H20" s="96"/>
      <c r="I20" s="96"/>
      <c r="J20" s="97" t="s">
        <v>317</v>
      </c>
      <c r="K20" s="97" t="s">
        <v>317</v>
      </c>
      <c r="L20" s="97" t="s">
        <v>317</v>
      </c>
      <c r="M20" s="98"/>
      <c r="N20" s="98"/>
      <c r="O20" s="98"/>
    </row>
    <row r="21" spans="1:15" ht="25.5" customHeight="1">
      <c r="A21" s="113" t="s">
        <v>267</v>
      </c>
      <c r="B21" s="226" t="s">
        <v>268</v>
      </c>
      <c r="C21" s="226">
        <v>2</v>
      </c>
      <c r="D21" s="95"/>
      <c r="E21" s="95"/>
      <c r="F21" s="95"/>
      <c r="G21" s="96"/>
      <c r="H21" s="96"/>
      <c r="I21" s="96"/>
      <c r="J21" s="97"/>
      <c r="K21" s="97"/>
      <c r="L21" s="97"/>
      <c r="M21" s="98" t="s">
        <v>317</v>
      </c>
      <c r="N21" s="98" t="s">
        <v>317</v>
      </c>
      <c r="O21" s="98" t="s">
        <v>317</v>
      </c>
    </row>
  </sheetData>
  <autoFilter ref="D3:O16" xr:uid="{00000000-0001-0000-0400-000000000000}"/>
  <mergeCells count="1">
    <mergeCell ref="A1:B2"/>
  </mergeCells>
  <phoneticPr fontId="7" type="noConversion"/>
  <pageMargins left="0.23622047244094491" right="0.19685039370078741" top="0.35433070866141736" bottom="0.55118110236220474" header="0.23622047244094491" footer="0.23622047244094491"/>
  <pageSetup paperSize="9" scale="72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2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ColWidth="12.7109375" defaultRowHeight="12.75"/>
  <cols>
    <col min="1" max="1" width="37.5703125" style="7" customWidth="1"/>
    <col min="2" max="13" width="9.85546875" style="8" customWidth="1"/>
    <col min="14" max="16384" width="12.7109375" style="8"/>
  </cols>
  <sheetData>
    <row r="1" spans="1:13">
      <c r="A1" s="265" t="s">
        <v>318</v>
      </c>
      <c r="B1" s="57" t="s">
        <v>19</v>
      </c>
      <c r="C1" s="57" t="s">
        <v>21</v>
      </c>
      <c r="D1" s="57">
        <v>50000670</v>
      </c>
      <c r="E1" s="63" t="s">
        <v>24</v>
      </c>
      <c r="F1" s="63" t="s">
        <v>26</v>
      </c>
      <c r="G1" s="63" t="s">
        <v>42</v>
      </c>
      <c r="H1" s="65" t="s">
        <v>29</v>
      </c>
      <c r="I1" s="65" t="s">
        <v>31</v>
      </c>
      <c r="J1" s="65">
        <v>50000672</v>
      </c>
      <c r="K1" s="55" t="s">
        <v>34</v>
      </c>
      <c r="L1" s="55" t="s">
        <v>36</v>
      </c>
      <c r="M1" s="55" t="s">
        <v>47</v>
      </c>
    </row>
    <row r="2" spans="1:13" ht="45">
      <c r="A2" s="266"/>
      <c r="B2" s="56" t="s">
        <v>20</v>
      </c>
      <c r="C2" s="56" t="s">
        <v>22</v>
      </c>
      <c r="D2" s="56" t="s">
        <v>40</v>
      </c>
      <c r="E2" s="62" t="s">
        <v>25</v>
      </c>
      <c r="F2" s="62" t="s">
        <v>27</v>
      </c>
      <c r="G2" s="62" t="s">
        <v>43</v>
      </c>
      <c r="H2" s="64" t="s">
        <v>30</v>
      </c>
      <c r="I2" s="64" t="s">
        <v>32</v>
      </c>
      <c r="J2" s="64" t="s">
        <v>45</v>
      </c>
      <c r="K2" s="66" t="s">
        <v>35</v>
      </c>
      <c r="L2" s="66" t="s">
        <v>37</v>
      </c>
      <c r="M2" s="66" t="s">
        <v>48</v>
      </c>
    </row>
    <row r="3" spans="1:13" s="68" customFormat="1" ht="13.5" customHeight="1">
      <c r="A3" s="104" t="s">
        <v>319</v>
      </c>
      <c r="B3" s="100" t="s">
        <v>320</v>
      </c>
      <c r="C3" s="100"/>
      <c r="D3" s="100" t="s">
        <v>320</v>
      </c>
      <c r="E3" s="101" t="s">
        <v>320</v>
      </c>
      <c r="F3" s="101"/>
      <c r="G3" s="101" t="s">
        <v>320</v>
      </c>
      <c r="H3" s="102" t="s">
        <v>320</v>
      </c>
      <c r="I3" s="102"/>
      <c r="J3" s="102" t="s">
        <v>320</v>
      </c>
      <c r="K3" s="103" t="s">
        <v>320</v>
      </c>
      <c r="L3" s="103"/>
      <c r="M3" s="103" t="s">
        <v>320</v>
      </c>
    </row>
    <row r="4" spans="1:13" ht="13.5" customHeight="1">
      <c r="A4" s="67" t="s">
        <v>321</v>
      </c>
      <c r="B4" s="58" t="s">
        <v>320</v>
      </c>
      <c r="C4" s="58" t="s">
        <v>320</v>
      </c>
      <c r="D4" s="58" t="s">
        <v>320</v>
      </c>
      <c r="E4" s="60"/>
      <c r="F4" s="60"/>
      <c r="G4" s="60"/>
      <c r="H4" s="59"/>
      <c r="I4" s="59"/>
      <c r="J4" s="59"/>
      <c r="K4" s="61"/>
      <c r="L4" s="61"/>
      <c r="M4" s="61"/>
    </row>
    <row r="5" spans="1:13" ht="13.5" customHeight="1">
      <c r="A5" s="67" t="s">
        <v>322</v>
      </c>
      <c r="B5" s="58"/>
      <c r="C5" s="58"/>
      <c r="D5" s="58"/>
      <c r="E5" s="60" t="s">
        <v>320</v>
      </c>
      <c r="F5" s="60" t="s">
        <v>320</v>
      </c>
      <c r="G5" s="60" t="s">
        <v>320</v>
      </c>
      <c r="H5" s="59"/>
      <c r="I5" s="59"/>
      <c r="J5" s="59" t="s">
        <v>320</v>
      </c>
      <c r="K5" s="61"/>
      <c r="L5" s="61"/>
      <c r="M5" s="61" t="s">
        <v>320</v>
      </c>
    </row>
    <row r="6" spans="1:13" ht="13.5" customHeight="1">
      <c r="A6" s="67" t="s">
        <v>323</v>
      </c>
      <c r="B6" s="58"/>
      <c r="C6" s="58"/>
      <c r="D6" s="58"/>
      <c r="E6" s="60"/>
      <c r="F6" s="60"/>
      <c r="G6" s="60"/>
      <c r="H6" s="59" t="s">
        <v>320</v>
      </c>
      <c r="I6" s="59" t="s">
        <v>320</v>
      </c>
      <c r="J6" s="59" t="s">
        <v>320</v>
      </c>
      <c r="K6" s="61"/>
      <c r="L6" s="61"/>
      <c r="M6" s="61"/>
    </row>
    <row r="7" spans="1:13" ht="13.5" customHeight="1">
      <c r="A7" s="67" t="s">
        <v>324</v>
      </c>
      <c r="B7" s="58"/>
      <c r="C7" s="58"/>
      <c r="D7" s="58"/>
      <c r="E7" s="60"/>
      <c r="F7" s="60"/>
      <c r="G7" s="60"/>
      <c r="H7" s="59"/>
      <c r="I7" s="59"/>
      <c r="J7" s="59"/>
      <c r="K7" s="61" t="s">
        <v>320</v>
      </c>
      <c r="L7" s="61" t="s">
        <v>320</v>
      </c>
      <c r="M7" s="61" t="s">
        <v>320</v>
      </c>
    </row>
    <row r="8" spans="1:13" ht="13.5" customHeight="1">
      <c r="A8" s="67" t="s">
        <v>325</v>
      </c>
      <c r="B8" s="58" t="s">
        <v>320</v>
      </c>
      <c r="C8" s="58" t="s">
        <v>320</v>
      </c>
      <c r="D8" s="58" t="s">
        <v>320</v>
      </c>
      <c r="E8" s="60" t="s">
        <v>320</v>
      </c>
      <c r="F8" s="60" t="s">
        <v>320</v>
      </c>
      <c r="G8" s="60" t="s">
        <v>320</v>
      </c>
      <c r="H8" s="59" t="s">
        <v>320</v>
      </c>
      <c r="I8" s="59" t="s">
        <v>320</v>
      </c>
      <c r="J8" s="59" t="s">
        <v>320</v>
      </c>
      <c r="K8" s="61" t="s">
        <v>320</v>
      </c>
      <c r="L8" s="61" t="s">
        <v>320</v>
      </c>
      <c r="M8" s="61" t="s">
        <v>320</v>
      </c>
    </row>
    <row r="9" spans="1:13" ht="13.5" customHeight="1">
      <c r="A9" s="67" t="s">
        <v>326</v>
      </c>
      <c r="B9" s="58" t="s">
        <v>320</v>
      </c>
      <c r="C9" s="58" t="s">
        <v>320</v>
      </c>
      <c r="D9" s="58" t="s">
        <v>320</v>
      </c>
      <c r="E9" s="60" t="s">
        <v>320</v>
      </c>
      <c r="F9" s="60" t="s">
        <v>320</v>
      </c>
      <c r="G9" s="60" t="s">
        <v>320</v>
      </c>
      <c r="H9" s="59" t="s">
        <v>320</v>
      </c>
      <c r="I9" s="59" t="s">
        <v>320</v>
      </c>
      <c r="J9" s="59" t="s">
        <v>320</v>
      </c>
      <c r="K9" s="61" t="s">
        <v>320</v>
      </c>
      <c r="L9" s="61" t="s">
        <v>320</v>
      </c>
      <c r="M9" s="61" t="s">
        <v>320</v>
      </c>
    </row>
    <row r="10" spans="1:13" ht="13.5" customHeight="1">
      <c r="A10" s="67" t="s">
        <v>327</v>
      </c>
      <c r="B10" s="58" t="s">
        <v>320</v>
      </c>
      <c r="C10" s="58" t="s">
        <v>320</v>
      </c>
      <c r="D10" s="58" t="s">
        <v>320</v>
      </c>
      <c r="E10" s="60" t="s">
        <v>320</v>
      </c>
      <c r="F10" s="60" t="s">
        <v>320</v>
      </c>
      <c r="G10" s="60" t="s">
        <v>320</v>
      </c>
      <c r="H10" s="59" t="s">
        <v>320</v>
      </c>
      <c r="I10" s="59" t="s">
        <v>320</v>
      </c>
      <c r="J10" s="59" t="s">
        <v>320</v>
      </c>
      <c r="K10" s="61" t="s">
        <v>320</v>
      </c>
      <c r="L10" s="61" t="s">
        <v>320</v>
      </c>
      <c r="M10" s="61" t="s">
        <v>320</v>
      </c>
    </row>
    <row r="11" spans="1:13" ht="13.5" customHeight="1">
      <c r="A11" s="67" t="s">
        <v>328</v>
      </c>
      <c r="B11" s="58" t="s">
        <v>320</v>
      </c>
      <c r="C11" s="58" t="s">
        <v>320</v>
      </c>
      <c r="D11" s="58" t="s">
        <v>320</v>
      </c>
      <c r="E11" s="60" t="s">
        <v>320</v>
      </c>
      <c r="F11" s="60" t="s">
        <v>320</v>
      </c>
      <c r="G11" s="60" t="s">
        <v>320</v>
      </c>
      <c r="H11" s="59" t="s">
        <v>320</v>
      </c>
      <c r="I11" s="59" t="s">
        <v>320</v>
      </c>
      <c r="J11" s="59" t="s">
        <v>320</v>
      </c>
      <c r="K11" s="61" t="s">
        <v>320</v>
      </c>
      <c r="L11" s="61" t="s">
        <v>320</v>
      </c>
      <c r="M11" s="61" t="s">
        <v>320</v>
      </c>
    </row>
    <row r="12" spans="1:13" ht="13.5" customHeight="1">
      <c r="A12" s="67" t="s">
        <v>329</v>
      </c>
      <c r="B12" s="58" t="s">
        <v>320</v>
      </c>
      <c r="C12" s="58" t="s">
        <v>320</v>
      </c>
      <c r="D12" s="58" t="s">
        <v>320</v>
      </c>
      <c r="E12" s="60" t="s">
        <v>320</v>
      </c>
      <c r="F12" s="60" t="s">
        <v>320</v>
      </c>
      <c r="G12" s="60" t="s">
        <v>320</v>
      </c>
      <c r="H12" s="59" t="s">
        <v>320</v>
      </c>
      <c r="I12" s="59" t="s">
        <v>320</v>
      </c>
      <c r="J12" s="59" t="s">
        <v>320</v>
      </c>
      <c r="K12" s="61" t="s">
        <v>320</v>
      </c>
      <c r="L12" s="61" t="s">
        <v>320</v>
      </c>
      <c r="M12" s="61" t="s">
        <v>320</v>
      </c>
    </row>
    <row r="13" spans="1:13" ht="13.5" customHeight="1">
      <c r="A13" s="67" t="s">
        <v>330</v>
      </c>
      <c r="B13" s="58" t="s">
        <v>320</v>
      </c>
      <c r="C13" s="58" t="s">
        <v>320</v>
      </c>
      <c r="D13" s="58" t="s">
        <v>320</v>
      </c>
      <c r="E13" s="60"/>
      <c r="F13" s="60"/>
      <c r="G13" s="60"/>
      <c r="H13" s="59" t="s">
        <v>320</v>
      </c>
      <c r="I13" s="59" t="s">
        <v>320</v>
      </c>
      <c r="J13" s="59" t="s">
        <v>320</v>
      </c>
      <c r="K13" s="61"/>
      <c r="L13" s="61"/>
      <c r="M13" s="61"/>
    </row>
    <row r="14" spans="1:13" ht="13.5" customHeight="1">
      <c r="A14" s="67" t="s">
        <v>331</v>
      </c>
      <c r="B14" s="58" t="s">
        <v>320</v>
      </c>
      <c r="C14" s="58" t="s">
        <v>320</v>
      </c>
      <c r="D14" s="58" t="s">
        <v>320</v>
      </c>
      <c r="E14" s="60" t="s">
        <v>320</v>
      </c>
      <c r="F14" s="60" t="s">
        <v>320</v>
      </c>
      <c r="G14" s="60" t="s">
        <v>320</v>
      </c>
      <c r="H14" s="59" t="s">
        <v>320</v>
      </c>
      <c r="I14" s="59" t="s">
        <v>320</v>
      </c>
      <c r="J14" s="59" t="s">
        <v>320</v>
      </c>
      <c r="K14" s="61" t="s">
        <v>320</v>
      </c>
      <c r="L14" s="61" t="s">
        <v>320</v>
      </c>
      <c r="M14" s="61" t="s">
        <v>320</v>
      </c>
    </row>
    <row r="15" spans="1:13" ht="13.5" customHeight="1">
      <c r="A15" s="67" t="s">
        <v>332</v>
      </c>
      <c r="B15" s="58" t="s">
        <v>320</v>
      </c>
      <c r="C15" s="58" t="s">
        <v>320</v>
      </c>
      <c r="D15" s="58" t="s">
        <v>320</v>
      </c>
      <c r="E15" s="60" t="s">
        <v>320</v>
      </c>
      <c r="F15" s="60" t="s">
        <v>320</v>
      </c>
      <c r="G15" s="60" t="s">
        <v>320</v>
      </c>
      <c r="H15" s="59" t="s">
        <v>320</v>
      </c>
      <c r="I15" s="59" t="s">
        <v>320</v>
      </c>
      <c r="J15" s="59" t="s">
        <v>320</v>
      </c>
      <c r="K15" s="61" t="s">
        <v>320</v>
      </c>
      <c r="L15" s="61" t="s">
        <v>320</v>
      </c>
      <c r="M15" s="61" t="s">
        <v>320</v>
      </c>
    </row>
    <row r="16" spans="1:13" ht="13.5" customHeight="1">
      <c r="A16" s="67" t="s">
        <v>333</v>
      </c>
      <c r="B16" s="58" t="s">
        <v>320</v>
      </c>
      <c r="C16" s="58" t="s">
        <v>320</v>
      </c>
      <c r="D16" s="58" t="s">
        <v>320</v>
      </c>
      <c r="E16" s="60" t="s">
        <v>320</v>
      </c>
      <c r="F16" s="60" t="s">
        <v>320</v>
      </c>
      <c r="G16" s="60" t="s">
        <v>320</v>
      </c>
      <c r="H16" s="59" t="s">
        <v>320</v>
      </c>
      <c r="I16" s="59" t="s">
        <v>320</v>
      </c>
      <c r="J16" s="59" t="s">
        <v>320</v>
      </c>
      <c r="K16" s="61" t="s">
        <v>320</v>
      </c>
      <c r="L16" s="61" t="s">
        <v>320</v>
      </c>
      <c r="M16" s="61" t="s">
        <v>320</v>
      </c>
    </row>
    <row r="17" spans="1:13" ht="13.5" customHeight="1">
      <c r="A17" s="67" t="s">
        <v>334</v>
      </c>
      <c r="B17" s="58" t="s">
        <v>320</v>
      </c>
      <c r="C17" s="58" t="s">
        <v>320</v>
      </c>
      <c r="D17" s="58" t="s">
        <v>320</v>
      </c>
      <c r="E17" s="60" t="s">
        <v>320</v>
      </c>
      <c r="F17" s="60" t="s">
        <v>320</v>
      </c>
      <c r="G17" s="60" t="s">
        <v>320</v>
      </c>
      <c r="H17" s="59" t="s">
        <v>320</v>
      </c>
      <c r="I17" s="59" t="s">
        <v>320</v>
      </c>
      <c r="J17" s="59" t="s">
        <v>320</v>
      </c>
      <c r="K17" s="61" t="s">
        <v>320</v>
      </c>
      <c r="L17" s="61" t="s">
        <v>320</v>
      </c>
      <c r="M17" s="61" t="s">
        <v>320</v>
      </c>
    </row>
    <row r="18" spans="1:13" ht="13.5" customHeight="1">
      <c r="A18" s="67" t="s">
        <v>335</v>
      </c>
      <c r="B18" s="58" t="s">
        <v>320</v>
      </c>
      <c r="C18" s="58" t="s">
        <v>320</v>
      </c>
      <c r="D18" s="58" t="s">
        <v>320</v>
      </c>
      <c r="E18" s="60" t="s">
        <v>320</v>
      </c>
      <c r="F18" s="60" t="s">
        <v>320</v>
      </c>
      <c r="G18" s="60" t="s">
        <v>320</v>
      </c>
      <c r="H18" s="59" t="s">
        <v>320</v>
      </c>
      <c r="I18" s="59" t="s">
        <v>320</v>
      </c>
      <c r="J18" s="59" t="s">
        <v>320</v>
      </c>
      <c r="K18" s="61" t="s">
        <v>320</v>
      </c>
      <c r="L18" s="61" t="s">
        <v>320</v>
      </c>
      <c r="M18" s="61" t="s">
        <v>320</v>
      </c>
    </row>
    <row r="19" spans="1:13" ht="13.5" customHeight="1">
      <c r="A19" s="67" t="s">
        <v>336</v>
      </c>
      <c r="B19" s="58" t="s">
        <v>320</v>
      </c>
      <c r="C19" s="58" t="s">
        <v>320</v>
      </c>
      <c r="D19" s="58" t="s">
        <v>320</v>
      </c>
      <c r="E19" s="60" t="s">
        <v>320</v>
      </c>
      <c r="F19" s="60" t="s">
        <v>320</v>
      </c>
      <c r="G19" s="60" t="s">
        <v>320</v>
      </c>
      <c r="H19" s="59" t="s">
        <v>320</v>
      </c>
      <c r="I19" s="59" t="s">
        <v>320</v>
      </c>
      <c r="J19" s="59" t="s">
        <v>320</v>
      </c>
      <c r="K19" s="61" t="s">
        <v>320</v>
      </c>
      <c r="L19" s="61" t="s">
        <v>320</v>
      </c>
      <c r="M19" s="61" t="s">
        <v>320</v>
      </c>
    </row>
    <row r="20" spans="1:13" ht="13.5" customHeight="1">
      <c r="A20" s="67" t="s">
        <v>337</v>
      </c>
      <c r="B20" s="58" t="s">
        <v>320</v>
      </c>
      <c r="C20" s="58" t="s">
        <v>320</v>
      </c>
      <c r="D20" s="58" t="s">
        <v>320</v>
      </c>
      <c r="E20" s="60" t="s">
        <v>320</v>
      </c>
      <c r="F20" s="60" t="s">
        <v>320</v>
      </c>
      <c r="G20" s="60" t="s">
        <v>320</v>
      </c>
      <c r="H20" s="59" t="s">
        <v>320</v>
      </c>
      <c r="I20" s="59" t="s">
        <v>320</v>
      </c>
      <c r="J20" s="59" t="s">
        <v>320</v>
      </c>
      <c r="K20" s="61" t="s">
        <v>320</v>
      </c>
      <c r="L20" s="61" t="s">
        <v>320</v>
      </c>
      <c r="M20" s="61" t="s">
        <v>320</v>
      </c>
    </row>
    <row r="21" spans="1:13" ht="13.5" customHeight="1">
      <c r="A21" s="67" t="s">
        <v>338</v>
      </c>
      <c r="B21" s="58" t="s">
        <v>320</v>
      </c>
      <c r="C21" s="58" t="s">
        <v>320</v>
      </c>
      <c r="D21" s="58" t="s">
        <v>320</v>
      </c>
      <c r="E21" s="60" t="s">
        <v>320</v>
      </c>
      <c r="F21" s="60" t="s">
        <v>320</v>
      </c>
      <c r="G21" s="60" t="s">
        <v>320</v>
      </c>
      <c r="H21" s="59" t="s">
        <v>320</v>
      </c>
      <c r="I21" s="59" t="s">
        <v>320</v>
      </c>
      <c r="J21" s="59" t="s">
        <v>320</v>
      </c>
      <c r="K21" s="61" t="s">
        <v>320</v>
      </c>
      <c r="L21" s="61" t="s">
        <v>320</v>
      </c>
      <c r="M21" s="61" t="s">
        <v>320</v>
      </c>
    </row>
    <row r="22" spans="1:13" ht="13.5" customHeight="1">
      <c r="A22" s="67" t="s">
        <v>339</v>
      </c>
      <c r="B22" s="58" t="s">
        <v>320</v>
      </c>
      <c r="C22" s="58" t="s">
        <v>320</v>
      </c>
      <c r="D22" s="58" t="s">
        <v>320</v>
      </c>
      <c r="E22" s="60" t="s">
        <v>320</v>
      </c>
      <c r="F22" s="60" t="s">
        <v>320</v>
      </c>
      <c r="G22" s="60" t="s">
        <v>320</v>
      </c>
      <c r="H22" s="59" t="s">
        <v>320</v>
      </c>
      <c r="I22" s="59" t="s">
        <v>320</v>
      </c>
      <c r="J22" s="59" t="s">
        <v>320</v>
      </c>
      <c r="K22" s="61" t="s">
        <v>320</v>
      </c>
      <c r="L22" s="61" t="s">
        <v>320</v>
      </c>
      <c r="M22" s="61" t="s">
        <v>320</v>
      </c>
    </row>
    <row r="23" spans="1:13" ht="13.5" customHeight="1">
      <c r="A23" s="67" t="s">
        <v>340</v>
      </c>
      <c r="B23" s="58" t="s">
        <v>320</v>
      </c>
      <c r="C23" s="58" t="s">
        <v>320</v>
      </c>
      <c r="D23" s="58" t="s">
        <v>320</v>
      </c>
      <c r="E23" s="60" t="s">
        <v>320</v>
      </c>
      <c r="F23" s="60" t="s">
        <v>320</v>
      </c>
      <c r="G23" s="60" t="s">
        <v>320</v>
      </c>
      <c r="H23" s="59" t="s">
        <v>320</v>
      </c>
      <c r="I23" s="59" t="s">
        <v>320</v>
      </c>
      <c r="J23" s="59" t="s">
        <v>320</v>
      </c>
      <c r="K23" s="61" t="s">
        <v>320</v>
      </c>
      <c r="L23" s="61" t="s">
        <v>320</v>
      </c>
      <c r="M23" s="61" t="s">
        <v>320</v>
      </c>
    </row>
    <row r="24" spans="1:13" ht="13.5" customHeight="1">
      <c r="A24" s="67" t="s">
        <v>341</v>
      </c>
      <c r="B24" s="58" t="s">
        <v>320</v>
      </c>
      <c r="C24" s="58" t="s">
        <v>320</v>
      </c>
      <c r="D24" s="58" t="s">
        <v>320</v>
      </c>
      <c r="E24" s="60" t="s">
        <v>320</v>
      </c>
      <c r="F24" s="60" t="s">
        <v>320</v>
      </c>
      <c r="G24" s="60" t="s">
        <v>320</v>
      </c>
      <c r="H24" s="59" t="s">
        <v>320</v>
      </c>
      <c r="I24" s="59" t="s">
        <v>320</v>
      </c>
      <c r="J24" s="59" t="s">
        <v>320</v>
      </c>
      <c r="K24" s="61" t="s">
        <v>320</v>
      </c>
      <c r="L24" s="61" t="s">
        <v>320</v>
      </c>
      <c r="M24" s="61" t="s">
        <v>320</v>
      </c>
    </row>
    <row r="25" spans="1:13" ht="13.5" customHeight="1">
      <c r="A25" s="67" t="s">
        <v>342</v>
      </c>
      <c r="B25" s="58" t="s">
        <v>320</v>
      </c>
      <c r="C25" s="58" t="s">
        <v>320</v>
      </c>
      <c r="D25" s="58" t="s">
        <v>320</v>
      </c>
      <c r="E25" s="60" t="s">
        <v>320</v>
      </c>
      <c r="F25" s="60" t="s">
        <v>320</v>
      </c>
      <c r="G25" s="60" t="s">
        <v>320</v>
      </c>
      <c r="H25" s="59" t="s">
        <v>320</v>
      </c>
      <c r="I25" s="59" t="s">
        <v>320</v>
      </c>
      <c r="J25" s="59" t="s">
        <v>320</v>
      </c>
      <c r="K25" s="61" t="s">
        <v>320</v>
      </c>
      <c r="L25" s="61" t="s">
        <v>320</v>
      </c>
      <c r="M25" s="61" t="s">
        <v>320</v>
      </c>
    </row>
    <row r="26" spans="1:13" ht="13.5" customHeight="1">
      <c r="A26" s="67" t="s">
        <v>343</v>
      </c>
      <c r="B26" s="58" t="s">
        <v>320</v>
      </c>
      <c r="C26" s="58"/>
      <c r="D26" s="58" t="s">
        <v>320</v>
      </c>
      <c r="E26" s="60" t="s">
        <v>320</v>
      </c>
      <c r="F26" s="60"/>
      <c r="G26" s="60" t="s">
        <v>320</v>
      </c>
      <c r="H26" s="59" t="s">
        <v>320</v>
      </c>
      <c r="I26" s="59"/>
      <c r="J26" s="59" t="s">
        <v>320</v>
      </c>
      <c r="K26" s="61" t="s">
        <v>320</v>
      </c>
      <c r="L26" s="61"/>
      <c r="M26" s="61" t="s">
        <v>320</v>
      </c>
    </row>
    <row r="27" spans="1:13" ht="13.5" customHeight="1">
      <c r="A27" s="67" t="s">
        <v>344</v>
      </c>
      <c r="B27" s="58" t="s">
        <v>320</v>
      </c>
      <c r="C27" s="58"/>
      <c r="D27" s="58" t="s">
        <v>320</v>
      </c>
      <c r="E27" s="60" t="s">
        <v>320</v>
      </c>
      <c r="F27" s="60"/>
      <c r="G27" s="60" t="s">
        <v>320</v>
      </c>
      <c r="H27" s="59" t="s">
        <v>320</v>
      </c>
      <c r="I27" s="59"/>
      <c r="J27" s="59" t="s">
        <v>320</v>
      </c>
      <c r="K27" s="61" t="s">
        <v>320</v>
      </c>
      <c r="L27" s="61"/>
      <c r="M27" s="61" t="s">
        <v>320</v>
      </c>
    </row>
    <row r="28" spans="1:13" ht="13.5" customHeight="1">
      <c r="A28" s="67" t="s">
        <v>345</v>
      </c>
      <c r="B28" s="58" t="s">
        <v>320</v>
      </c>
      <c r="C28" s="58" t="s">
        <v>320</v>
      </c>
      <c r="D28" s="58" t="s">
        <v>320</v>
      </c>
      <c r="E28" s="60" t="s">
        <v>320</v>
      </c>
      <c r="F28" s="60" t="s">
        <v>320</v>
      </c>
      <c r="G28" s="60" t="s">
        <v>320</v>
      </c>
      <c r="H28" s="59" t="s">
        <v>320</v>
      </c>
      <c r="I28" s="59" t="s">
        <v>320</v>
      </c>
      <c r="J28" s="59" t="s">
        <v>320</v>
      </c>
      <c r="K28" s="61" t="s">
        <v>320</v>
      </c>
      <c r="L28" s="61" t="s">
        <v>320</v>
      </c>
      <c r="M28" s="61" t="s">
        <v>320</v>
      </c>
    </row>
    <row r="29" spans="1:13" ht="13.5" customHeight="1">
      <c r="A29" s="8"/>
    </row>
  </sheetData>
  <mergeCells count="1">
    <mergeCell ref="A1:A2"/>
  </mergeCells>
  <phoneticPr fontId="7" type="noConversion"/>
  <pageMargins left="0.23622047244094491" right="0.19685039370078741" top="0.35433070866141736" bottom="0.55118110236220474" header="0.23622047244094491" footer="0.23622047244094491"/>
  <pageSetup paperSize="9" scale="94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B1:M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F16F-AC4F-47A4-BE43-5652D15B2606}">
  <dimension ref="B1:L10"/>
  <sheetViews>
    <sheetView showGridLines="0" zoomScale="80" zoomScaleNormal="80" workbookViewId="0">
      <selection activeCell="D8" sqref="D8"/>
    </sheetView>
  </sheetViews>
  <sheetFormatPr defaultColWidth="10.85546875" defaultRowHeight="15"/>
  <cols>
    <col min="1" max="1" width="2.28515625" style="69" customWidth="1"/>
    <col min="2" max="2" width="30" style="69" bestFit="1" customWidth="1"/>
    <col min="3" max="6" width="16.85546875" style="69" customWidth="1"/>
    <col min="7" max="7" width="17" style="69" customWidth="1"/>
    <col min="8" max="8" width="1.85546875" style="69" customWidth="1"/>
    <col min="9" max="12" width="17" style="69" customWidth="1"/>
    <col min="13" max="16384" width="10.85546875" style="69"/>
  </cols>
  <sheetData>
    <row r="1" spans="2:12" ht="15.75" thickBot="1"/>
    <row r="2" spans="2:12" ht="45.6" customHeight="1" thickBot="1">
      <c r="B2" s="71"/>
      <c r="C2" s="267" t="s">
        <v>346</v>
      </c>
      <c r="D2" s="267"/>
      <c r="E2" s="267"/>
      <c r="F2" s="267"/>
      <c r="G2" s="267"/>
      <c r="H2"/>
      <c r="I2" s="268" t="s">
        <v>347</v>
      </c>
      <c r="J2" s="269"/>
      <c r="K2" s="269"/>
      <c r="L2" s="270"/>
    </row>
    <row r="3" spans="2:12" ht="45.6" customHeight="1" thickBot="1">
      <c r="B3" s="72" t="s">
        <v>348</v>
      </c>
      <c r="C3" s="73" t="s">
        <v>349</v>
      </c>
      <c r="D3" s="73" t="s">
        <v>350</v>
      </c>
      <c r="E3" s="73" t="s">
        <v>351</v>
      </c>
      <c r="F3" s="73" t="s">
        <v>352</v>
      </c>
      <c r="G3" s="73" t="s">
        <v>353</v>
      </c>
      <c r="H3"/>
      <c r="I3" s="74" t="s">
        <v>354</v>
      </c>
      <c r="J3" s="74" t="s">
        <v>355</v>
      </c>
      <c r="K3" s="74" t="s">
        <v>356</v>
      </c>
      <c r="L3" s="74" t="s">
        <v>357</v>
      </c>
    </row>
    <row r="4" spans="2:12" ht="45.6" customHeight="1" thickBot="1">
      <c r="B4" s="75" t="s">
        <v>358</v>
      </c>
      <c r="C4" s="76">
        <v>0</v>
      </c>
      <c r="D4" s="76">
        <v>4</v>
      </c>
      <c r="E4" s="76">
        <v>4</v>
      </c>
      <c r="F4" s="76">
        <v>4</v>
      </c>
      <c r="G4" s="76">
        <v>0</v>
      </c>
      <c r="H4"/>
      <c r="I4" s="77">
        <v>3</v>
      </c>
      <c r="J4" s="77">
        <v>4</v>
      </c>
      <c r="K4" s="77">
        <v>2</v>
      </c>
      <c r="L4" s="77">
        <v>2</v>
      </c>
    </row>
    <row r="5" spans="2:12" ht="45.6" customHeight="1" thickBot="1">
      <c r="B5" s="75" t="s">
        <v>359</v>
      </c>
      <c r="C5" s="76">
        <v>0</v>
      </c>
      <c r="D5" s="76">
        <v>4</v>
      </c>
      <c r="E5" s="76">
        <v>3</v>
      </c>
      <c r="F5" s="76">
        <v>3</v>
      </c>
      <c r="G5" s="76">
        <v>0</v>
      </c>
      <c r="H5"/>
      <c r="I5" s="77">
        <v>4</v>
      </c>
      <c r="J5" s="77">
        <v>3</v>
      </c>
      <c r="K5" s="77">
        <v>2</v>
      </c>
      <c r="L5" s="77">
        <v>2</v>
      </c>
    </row>
    <row r="6" spans="2:12" ht="45.6" customHeight="1" thickBot="1">
      <c r="B6" s="75" t="s">
        <v>360</v>
      </c>
      <c r="C6" s="76">
        <v>0</v>
      </c>
      <c r="D6" s="76">
        <v>4</v>
      </c>
      <c r="E6" s="76">
        <v>3</v>
      </c>
      <c r="F6" s="76">
        <v>3</v>
      </c>
      <c r="G6" s="76">
        <v>4</v>
      </c>
      <c r="H6"/>
      <c r="I6" s="77">
        <v>2</v>
      </c>
      <c r="J6" s="77">
        <v>3</v>
      </c>
      <c r="K6" s="77">
        <v>3</v>
      </c>
      <c r="L6" s="77">
        <v>3</v>
      </c>
    </row>
    <row r="7" spans="2:12" ht="45.6" customHeight="1" thickBot="1">
      <c r="B7" s="75" t="s">
        <v>361</v>
      </c>
      <c r="C7" s="76">
        <v>4</v>
      </c>
      <c r="D7" s="76">
        <v>3</v>
      </c>
      <c r="E7" s="76">
        <v>2</v>
      </c>
      <c r="F7" s="76">
        <v>1</v>
      </c>
      <c r="G7" s="76">
        <v>0</v>
      </c>
      <c r="H7"/>
      <c r="I7" s="77">
        <v>2</v>
      </c>
      <c r="J7" s="77">
        <v>2</v>
      </c>
      <c r="K7" s="77">
        <v>3</v>
      </c>
      <c r="L7" s="77">
        <v>1</v>
      </c>
    </row>
    <row r="10" spans="2:12" ht="28.5" hidden="1">
      <c r="I10" s="69" t="s">
        <v>362</v>
      </c>
      <c r="J10" s="70">
        <v>4</v>
      </c>
      <c r="L10" s="70">
        <v>0</v>
      </c>
    </row>
  </sheetData>
  <mergeCells count="2">
    <mergeCell ref="C2:G2"/>
    <mergeCell ref="I2:L2"/>
  </mergeCells>
  <phoneticPr fontId="53" type="noConversion"/>
  <conditionalFormatting sqref="C4:G7"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L7">
    <cfRule type="iconSet" priority="1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0:L10">
    <cfRule type="iconSet" priority="3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A394-0402-4723-8D8B-DD9561016EBA}">
  <dimension ref="A1:F49"/>
  <sheetViews>
    <sheetView showGridLines="0" zoomScale="70" zoomScaleNormal="70" workbookViewId="0">
      <selection activeCell="C34" sqref="C34"/>
    </sheetView>
  </sheetViews>
  <sheetFormatPr defaultColWidth="8.7109375" defaultRowHeight="23.25" customHeight="1"/>
  <cols>
    <col min="1" max="1" width="45.28515625" bestFit="1" customWidth="1"/>
    <col min="2" max="2" width="22.28515625" bestFit="1" customWidth="1"/>
    <col min="3" max="6" width="43.85546875" customWidth="1"/>
  </cols>
  <sheetData>
    <row r="1" spans="1:6" ht="23.25" customHeight="1" thickBot="1">
      <c r="A1" s="135" t="s">
        <v>363</v>
      </c>
      <c r="B1" s="134">
        <v>50</v>
      </c>
      <c r="C1" s="132" t="s">
        <v>364</v>
      </c>
      <c r="D1" s="273" t="s">
        <v>365</v>
      </c>
      <c r="E1" s="274"/>
      <c r="F1" s="275"/>
    </row>
    <row r="2" spans="1:6" ht="23.25" customHeight="1" thickBot="1">
      <c r="A2" s="136" t="s">
        <v>366</v>
      </c>
      <c r="B2" s="134">
        <v>25.6</v>
      </c>
      <c r="C2" s="132" t="s">
        <v>364</v>
      </c>
      <c r="D2" s="276"/>
      <c r="E2" s="277"/>
      <c r="F2" s="278"/>
    </row>
    <row r="3" spans="1:6" ht="23.25" customHeight="1" thickBot="1">
      <c r="A3" s="137" t="s">
        <v>367</v>
      </c>
      <c r="B3" s="138">
        <f>B1*0.95</f>
        <v>47.5</v>
      </c>
      <c r="C3" s="131" t="s">
        <v>368</v>
      </c>
      <c r="D3" s="279"/>
      <c r="E3" s="280"/>
      <c r="F3" s="281"/>
    </row>
    <row r="4" spans="1:6" ht="23.25" customHeight="1" thickBot="1">
      <c r="A4" s="282" t="s">
        <v>369</v>
      </c>
      <c r="B4" s="283"/>
      <c r="C4" s="139" t="s">
        <v>370</v>
      </c>
      <c r="D4" s="140" t="s">
        <v>371</v>
      </c>
      <c r="E4" s="140" t="s">
        <v>372</v>
      </c>
      <c r="F4" s="140" t="s">
        <v>373</v>
      </c>
    </row>
    <row r="5" spans="1:6" ht="54">
      <c r="A5" s="141" t="s">
        <v>374</v>
      </c>
      <c r="B5" s="142" t="s">
        <v>375</v>
      </c>
      <c r="C5" s="194" t="s">
        <v>376</v>
      </c>
      <c r="D5" s="194" t="s">
        <v>377</v>
      </c>
      <c r="E5" s="194" t="s">
        <v>378</v>
      </c>
      <c r="F5" s="194" t="s">
        <v>379</v>
      </c>
    </row>
    <row r="6" spans="1:6" ht="23.25" customHeight="1">
      <c r="A6" s="143" t="s">
        <v>380</v>
      </c>
      <c r="B6" s="144">
        <v>140</v>
      </c>
      <c r="C6" s="195">
        <v>70</v>
      </c>
      <c r="D6" s="195">
        <v>140</v>
      </c>
      <c r="E6" s="195">
        <v>140</v>
      </c>
      <c r="F6" s="195">
        <v>140</v>
      </c>
    </row>
    <row r="7" spans="1:6" ht="23.25" customHeight="1">
      <c r="A7" s="143" t="s">
        <v>381</v>
      </c>
      <c r="B7" s="145">
        <v>450</v>
      </c>
      <c r="C7" s="195">
        <v>120</v>
      </c>
      <c r="D7" s="195">
        <v>155</v>
      </c>
      <c r="E7" s="195">
        <v>280</v>
      </c>
      <c r="F7" s="196">
        <v>390</v>
      </c>
    </row>
    <row r="8" spans="1:6" ht="23.25" customHeight="1" thickBot="1">
      <c r="A8" s="146" t="s">
        <v>382</v>
      </c>
      <c r="B8" s="147">
        <v>200</v>
      </c>
      <c r="C8" s="197">
        <v>85</v>
      </c>
      <c r="D8" s="197">
        <v>125</v>
      </c>
      <c r="E8" s="197">
        <v>120</v>
      </c>
      <c r="F8" s="197">
        <v>140</v>
      </c>
    </row>
    <row r="9" spans="1:6" ht="23.25" customHeight="1" thickBot="1">
      <c r="A9" s="148" t="s">
        <v>383</v>
      </c>
      <c r="B9" s="149">
        <f>SUM(B6:B8)</f>
        <v>790</v>
      </c>
      <c r="C9" s="198">
        <f>SUM(C6:C8)</f>
        <v>275</v>
      </c>
      <c r="D9" s="198">
        <f t="shared" ref="D9:F9" si="0">SUM(D6:D8)</f>
        <v>420</v>
      </c>
      <c r="E9" s="198">
        <f t="shared" si="0"/>
        <v>540</v>
      </c>
      <c r="F9" s="198">
        <f t="shared" si="0"/>
        <v>670</v>
      </c>
    </row>
    <row r="10" spans="1:6" ht="23.25" customHeight="1" thickBot="1">
      <c r="A10" s="271" t="s">
        <v>384</v>
      </c>
      <c r="B10" s="272"/>
      <c r="C10" s="150">
        <f>B3/(C9/B2)*60</f>
        <v>265.30909090909091</v>
      </c>
      <c r="D10" s="150">
        <f>B3/(D9/B2)*60</f>
        <v>173.71428571428572</v>
      </c>
      <c r="E10" s="150">
        <f>B3/(E9/B2)*60</f>
        <v>135.11111111111111</v>
      </c>
      <c r="F10" s="150">
        <f>B3/(F9/B2)*60</f>
        <v>108.8955223880597</v>
      </c>
    </row>
    <row r="11" spans="1:6" ht="23.25" customHeight="1" thickBot="1">
      <c r="A11" s="271" t="s">
        <v>385</v>
      </c>
      <c r="B11" s="272"/>
      <c r="C11" s="151">
        <f>C10/60</f>
        <v>4.4218181818181819</v>
      </c>
      <c r="D11" s="151">
        <f>D10/60</f>
        <v>2.8952380952380952</v>
      </c>
      <c r="E11" s="151">
        <f>E10/60</f>
        <v>2.251851851851852</v>
      </c>
      <c r="F11" s="151">
        <f t="shared" ref="F11" si="1">F10/60</f>
        <v>1.8149253731343284</v>
      </c>
    </row>
    <row r="12" spans="1:6" ht="23.25" customHeight="1" thickBot="1">
      <c r="A12" s="152"/>
      <c r="B12" s="152"/>
      <c r="C12" s="152">
        <f>+C9/$B$14</f>
        <v>10.7421875</v>
      </c>
      <c r="D12" s="152">
        <f>+D9/$B$14</f>
        <v>16.40625</v>
      </c>
      <c r="E12" s="152">
        <f>+E9/$B$14</f>
        <v>21.09375</v>
      </c>
      <c r="F12" s="152"/>
    </row>
    <row r="13" spans="1:6" ht="23.25" customHeight="1" thickBot="1">
      <c r="A13" s="135" t="s">
        <v>363</v>
      </c>
      <c r="B13" s="134">
        <v>50</v>
      </c>
      <c r="C13" s="133" t="s">
        <v>364</v>
      </c>
      <c r="D13" s="273" t="s">
        <v>386</v>
      </c>
      <c r="E13" s="274"/>
      <c r="F13" s="275"/>
    </row>
    <row r="14" spans="1:6" ht="23.25" customHeight="1" thickBot="1">
      <c r="A14" s="136" t="s">
        <v>366</v>
      </c>
      <c r="B14" s="134">
        <v>25.6</v>
      </c>
      <c r="C14" s="133" t="s">
        <v>364</v>
      </c>
      <c r="D14" s="276"/>
      <c r="E14" s="277"/>
      <c r="F14" s="278"/>
    </row>
    <row r="15" spans="1:6" ht="23.25" customHeight="1" thickBot="1">
      <c r="A15" s="137" t="s">
        <v>367</v>
      </c>
      <c r="B15" s="138">
        <f>B13*0.95</f>
        <v>47.5</v>
      </c>
      <c r="C15" s="131" t="s">
        <v>368</v>
      </c>
      <c r="D15" s="279"/>
      <c r="E15" s="280"/>
      <c r="F15" s="281"/>
    </row>
    <row r="16" spans="1:6" ht="23.25" customHeight="1" thickBot="1">
      <c r="A16" s="282" t="s">
        <v>369</v>
      </c>
      <c r="B16" s="283"/>
      <c r="C16" s="139" t="s">
        <v>370</v>
      </c>
      <c r="D16" s="200" t="s">
        <v>371</v>
      </c>
      <c r="E16" s="200" t="s">
        <v>372</v>
      </c>
      <c r="F16" s="200" t="s">
        <v>373</v>
      </c>
    </row>
    <row r="17" spans="1:6" ht="36" customHeight="1">
      <c r="A17" s="141" t="s">
        <v>374</v>
      </c>
      <c r="B17" s="142" t="s">
        <v>375</v>
      </c>
      <c r="C17" s="201" t="s">
        <v>387</v>
      </c>
      <c r="D17" s="201" t="s">
        <v>388</v>
      </c>
      <c r="E17" s="201" t="s">
        <v>389</v>
      </c>
      <c r="F17" s="201" t="s">
        <v>390</v>
      </c>
    </row>
    <row r="18" spans="1:6" ht="23.25" customHeight="1">
      <c r="A18" s="143" t="s">
        <v>380</v>
      </c>
      <c r="B18" s="144">
        <v>140</v>
      </c>
      <c r="C18" s="195">
        <v>75</v>
      </c>
      <c r="D18" s="195">
        <v>140</v>
      </c>
      <c r="E18" s="195">
        <v>140</v>
      </c>
      <c r="F18" s="195">
        <v>140</v>
      </c>
    </row>
    <row r="19" spans="1:6" ht="23.25" customHeight="1">
      <c r="A19" s="143" t="s">
        <v>381</v>
      </c>
      <c r="B19" s="145">
        <v>350</v>
      </c>
      <c r="C19" s="195">
        <v>145</v>
      </c>
      <c r="D19" s="195">
        <v>155</v>
      </c>
      <c r="E19" s="195">
        <v>155</v>
      </c>
      <c r="F19" s="195">
        <v>205</v>
      </c>
    </row>
    <row r="20" spans="1:6" ht="23.25" customHeight="1" thickBot="1">
      <c r="A20" s="146" t="s">
        <v>382</v>
      </c>
      <c r="B20" s="147">
        <v>200</v>
      </c>
      <c r="C20" s="195">
        <v>105</v>
      </c>
      <c r="D20" s="195">
        <v>215</v>
      </c>
      <c r="E20" s="195">
        <v>140</v>
      </c>
      <c r="F20" s="197">
        <v>230</v>
      </c>
    </row>
    <row r="21" spans="1:6" ht="23.25" customHeight="1" thickBot="1">
      <c r="A21" s="148" t="s">
        <v>383</v>
      </c>
      <c r="B21" s="149">
        <f>SUM(B18:B20)</f>
        <v>690</v>
      </c>
      <c r="C21" s="198">
        <v>325</v>
      </c>
      <c r="D21" s="198">
        <v>510</v>
      </c>
      <c r="E21" s="198">
        <v>435</v>
      </c>
      <c r="F21" s="198">
        <v>575</v>
      </c>
    </row>
    <row r="22" spans="1:6" ht="23.25" customHeight="1" thickBot="1">
      <c r="A22" s="271" t="s">
        <v>384</v>
      </c>
      <c r="B22" s="272"/>
      <c r="C22" s="150">
        <f>B15/(C21/B14)*60</f>
        <v>224.49230769230769</v>
      </c>
      <c r="D22" s="150">
        <f>B15/(D21/B14)*60</f>
        <v>143.05882352941177</v>
      </c>
      <c r="E22" s="150">
        <f>B15/(E21/B14)*60</f>
        <v>167.72413793103448</v>
      </c>
      <c r="F22" s="150">
        <f>B15/(F21/B14)*60</f>
        <v>126.88695652173912</v>
      </c>
    </row>
    <row r="23" spans="1:6" ht="23.25" customHeight="1" thickBot="1">
      <c r="A23" s="271" t="s">
        <v>385</v>
      </c>
      <c r="B23" s="272"/>
      <c r="C23" s="151">
        <f>C22/60</f>
        <v>3.7415384615384615</v>
      </c>
      <c r="D23" s="151">
        <f>D22/60</f>
        <v>2.384313725490196</v>
      </c>
      <c r="E23" s="151">
        <f>E22/60</f>
        <v>2.7954022988505747</v>
      </c>
      <c r="F23" s="151">
        <f t="shared" ref="F23" si="2">F22/60</f>
        <v>2.114782608695652</v>
      </c>
    </row>
    <row r="24" spans="1:6" ht="23.25" customHeight="1" thickBot="1">
      <c r="A24" s="152"/>
      <c r="B24" s="152"/>
      <c r="C24" s="152"/>
      <c r="D24" s="152">
        <f>+D21/$B$14</f>
        <v>19.921875</v>
      </c>
      <c r="E24" s="152" t="e">
        <f>+E21/C14</f>
        <v>#VALUE!</v>
      </c>
      <c r="F24" s="152"/>
    </row>
    <row r="25" spans="1:6" ht="23.25" customHeight="1" thickBot="1">
      <c r="A25" s="135" t="s">
        <v>363</v>
      </c>
      <c r="B25" s="134">
        <v>50</v>
      </c>
      <c r="C25" s="133" t="s">
        <v>364</v>
      </c>
      <c r="D25" s="273" t="s">
        <v>391</v>
      </c>
      <c r="E25" s="274"/>
      <c r="F25" s="275"/>
    </row>
    <row r="26" spans="1:6" ht="23.25" customHeight="1" thickBot="1">
      <c r="A26" s="136" t="s">
        <v>366</v>
      </c>
      <c r="B26" s="134">
        <v>25.6</v>
      </c>
      <c r="C26" s="133" t="s">
        <v>364</v>
      </c>
      <c r="D26" s="276"/>
      <c r="E26" s="277"/>
      <c r="F26" s="278"/>
    </row>
    <row r="27" spans="1:6" ht="23.25" customHeight="1" thickBot="1">
      <c r="A27" s="137" t="s">
        <v>367</v>
      </c>
      <c r="B27" s="138">
        <f>B25*0.95</f>
        <v>47.5</v>
      </c>
      <c r="C27" s="131" t="s">
        <v>368</v>
      </c>
      <c r="D27" s="279"/>
      <c r="E27" s="280"/>
      <c r="F27" s="281"/>
    </row>
    <row r="28" spans="1:6" ht="23.25" customHeight="1" thickBot="1">
      <c r="A28" s="282" t="s">
        <v>369</v>
      </c>
      <c r="B28" s="283"/>
      <c r="C28" s="139" t="s">
        <v>370</v>
      </c>
      <c r="D28" s="140" t="s">
        <v>371</v>
      </c>
      <c r="E28" s="140" t="s">
        <v>372</v>
      </c>
      <c r="F28" s="140" t="s">
        <v>373</v>
      </c>
    </row>
    <row r="29" spans="1:6" ht="54">
      <c r="A29" s="141" t="s">
        <v>374</v>
      </c>
      <c r="B29" s="142" t="s">
        <v>375</v>
      </c>
      <c r="C29" s="194" t="s">
        <v>392</v>
      </c>
      <c r="D29" s="194" t="s">
        <v>393</v>
      </c>
      <c r="E29" s="194" t="s">
        <v>394</v>
      </c>
      <c r="F29" s="194" t="s">
        <v>379</v>
      </c>
    </row>
    <row r="30" spans="1:6" ht="23.25" customHeight="1">
      <c r="A30" s="202" t="s">
        <v>380</v>
      </c>
      <c r="B30" s="203">
        <v>140</v>
      </c>
      <c r="C30" s="195">
        <v>70</v>
      </c>
      <c r="D30" s="195">
        <v>135</v>
      </c>
      <c r="E30" s="195">
        <v>130</v>
      </c>
      <c r="F30" s="195">
        <v>130</v>
      </c>
    </row>
    <row r="31" spans="1:6" ht="23.25" customHeight="1">
      <c r="A31" s="202" t="s">
        <v>395</v>
      </c>
      <c r="B31" s="204">
        <v>450</v>
      </c>
      <c r="C31" s="195">
        <v>100</v>
      </c>
      <c r="D31" s="195">
        <v>100</v>
      </c>
      <c r="E31" s="195">
        <v>130</v>
      </c>
      <c r="F31" s="195">
        <v>130</v>
      </c>
    </row>
    <row r="32" spans="1:6" ht="23.25" customHeight="1">
      <c r="A32" s="202" t="s">
        <v>396</v>
      </c>
      <c r="B32" s="205">
        <v>450</v>
      </c>
      <c r="C32" s="195">
        <v>90</v>
      </c>
      <c r="D32" s="195">
        <v>100</v>
      </c>
      <c r="E32" s="195">
        <v>120</v>
      </c>
      <c r="F32" s="195">
        <v>125</v>
      </c>
    </row>
    <row r="33" spans="1:6" ht="23.25" customHeight="1" thickBot="1">
      <c r="A33" s="206" t="s">
        <v>382</v>
      </c>
      <c r="B33" s="205">
        <v>200</v>
      </c>
      <c r="C33" s="195">
        <v>60</v>
      </c>
      <c r="D33" s="195">
        <v>80</v>
      </c>
      <c r="E33" s="195">
        <v>80</v>
      </c>
      <c r="F33" s="195">
        <v>80</v>
      </c>
    </row>
    <row r="34" spans="1:6" ht="23.25" customHeight="1" thickTop="1" thickBot="1">
      <c r="A34" s="207" t="s">
        <v>383</v>
      </c>
      <c r="B34" s="208">
        <v>1240</v>
      </c>
      <c r="C34" s="209">
        <v>320</v>
      </c>
      <c r="D34" s="209">
        <v>415</v>
      </c>
      <c r="E34" s="209">
        <v>460</v>
      </c>
      <c r="F34" s="209">
        <v>465</v>
      </c>
    </row>
    <row r="35" spans="1:6" ht="23.25" customHeight="1" thickBot="1">
      <c r="A35" s="271" t="s">
        <v>384</v>
      </c>
      <c r="B35" s="272"/>
      <c r="C35" s="150">
        <f>B27/(C34/B26)*60</f>
        <v>228</v>
      </c>
      <c r="D35" s="150">
        <f>B27/(D34/B26)*60</f>
        <v>175.80722891566265</v>
      </c>
      <c r="E35" s="150">
        <f>B27/(E34/B26)*60</f>
        <v>158.60869565217391</v>
      </c>
      <c r="F35" s="150">
        <f>B27/(F34/B26)*60</f>
        <v>156.90322580645162</v>
      </c>
    </row>
    <row r="36" spans="1:6" ht="23.25" customHeight="1" thickBot="1">
      <c r="A36" s="271" t="s">
        <v>385</v>
      </c>
      <c r="B36" s="272"/>
      <c r="C36" s="151">
        <f>C35/60</f>
        <v>3.8</v>
      </c>
      <c r="D36" s="151">
        <f>D35/60</f>
        <v>2.9301204819277107</v>
      </c>
      <c r="E36" s="151">
        <f>E35/60</f>
        <v>2.6434782608695651</v>
      </c>
      <c r="F36" s="151">
        <f t="shared" ref="F36" si="3">F35/60</f>
        <v>2.6150537634408604</v>
      </c>
    </row>
    <row r="37" spans="1:6" ht="23.25" customHeight="1" thickBot="1">
      <c r="A37" s="152"/>
      <c r="B37" s="152"/>
      <c r="C37" s="152"/>
      <c r="D37" s="152"/>
      <c r="E37" s="152"/>
      <c r="F37" s="152"/>
    </row>
    <row r="38" spans="1:6" ht="23.25" customHeight="1" thickBot="1">
      <c r="A38" s="135" t="s">
        <v>363</v>
      </c>
      <c r="B38" s="134">
        <v>50</v>
      </c>
      <c r="C38" s="133" t="s">
        <v>364</v>
      </c>
      <c r="D38" s="273" t="s">
        <v>397</v>
      </c>
      <c r="E38" s="274"/>
      <c r="F38" s="275"/>
    </row>
    <row r="39" spans="1:6" ht="23.25" customHeight="1" thickBot="1">
      <c r="A39" s="136" t="s">
        <v>366</v>
      </c>
      <c r="B39" s="134">
        <v>25.6</v>
      </c>
      <c r="C39" s="133" t="s">
        <v>364</v>
      </c>
      <c r="D39" s="276"/>
      <c r="E39" s="277"/>
      <c r="F39" s="278"/>
    </row>
    <row r="40" spans="1:6" ht="23.25" customHeight="1" thickBot="1">
      <c r="A40" s="137" t="s">
        <v>367</v>
      </c>
      <c r="B40" s="138">
        <f>B38*0.95</f>
        <v>47.5</v>
      </c>
      <c r="C40" s="131" t="s">
        <v>368</v>
      </c>
      <c r="D40" s="279"/>
      <c r="E40" s="280"/>
      <c r="F40" s="281"/>
    </row>
    <row r="41" spans="1:6" ht="23.25" customHeight="1" thickBot="1">
      <c r="A41" s="282" t="s">
        <v>369</v>
      </c>
      <c r="B41" s="283"/>
      <c r="C41" s="139" t="s">
        <v>370</v>
      </c>
      <c r="D41" s="200" t="s">
        <v>371</v>
      </c>
      <c r="E41" s="200" t="s">
        <v>372</v>
      </c>
      <c r="F41" s="200" t="s">
        <v>373</v>
      </c>
    </row>
    <row r="42" spans="1:6" ht="74.25" customHeight="1">
      <c r="A42" s="141" t="s">
        <v>374</v>
      </c>
      <c r="B42" s="142" t="s">
        <v>375</v>
      </c>
      <c r="C42" s="199" t="s">
        <v>398</v>
      </c>
      <c r="D42" s="210" t="s">
        <v>399</v>
      </c>
      <c r="E42" s="201" t="s">
        <v>400</v>
      </c>
      <c r="F42" s="211" t="s">
        <v>401</v>
      </c>
    </row>
    <row r="43" spans="1:6" ht="23.25" customHeight="1">
      <c r="A43" s="202" t="s">
        <v>380</v>
      </c>
      <c r="B43" s="203">
        <v>140</v>
      </c>
      <c r="C43" s="195">
        <v>65</v>
      </c>
      <c r="D43" s="195">
        <v>130</v>
      </c>
      <c r="E43" s="195">
        <v>130</v>
      </c>
      <c r="F43" s="195">
        <v>140</v>
      </c>
    </row>
    <row r="44" spans="1:6" ht="23.25" customHeight="1">
      <c r="A44" s="202" t="s">
        <v>402</v>
      </c>
      <c r="B44" s="204">
        <v>300</v>
      </c>
      <c r="C44" s="195">
        <v>85</v>
      </c>
      <c r="D44" s="195">
        <v>140</v>
      </c>
      <c r="E44" s="195">
        <v>170</v>
      </c>
      <c r="F44" s="195">
        <v>230</v>
      </c>
    </row>
    <row r="45" spans="1:6" ht="23.25" customHeight="1">
      <c r="A45" s="202" t="s">
        <v>403</v>
      </c>
      <c r="B45" s="205">
        <v>300</v>
      </c>
      <c r="C45" s="195">
        <v>110</v>
      </c>
      <c r="D45" s="195">
        <v>140</v>
      </c>
      <c r="E45" s="195">
        <v>140</v>
      </c>
      <c r="F45" s="195">
        <v>225</v>
      </c>
    </row>
    <row r="46" spans="1:6" ht="23.25" customHeight="1" thickBot="1">
      <c r="A46" s="206" t="s">
        <v>382</v>
      </c>
      <c r="B46" s="205">
        <v>200</v>
      </c>
      <c r="C46" s="197">
        <v>70</v>
      </c>
      <c r="D46" s="197">
        <v>110</v>
      </c>
      <c r="E46" s="197">
        <v>130</v>
      </c>
      <c r="F46" s="197">
        <v>110</v>
      </c>
    </row>
    <row r="47" spans="1:6" ht="23.25" customHeight="1" thickBot="1">
      <c r="A47" s="207" t="s">
        <v>383</v>
      </c>
      <c r="B47" s="208">
        <v>940</v>
      </c>
      <c r="C47" s="198">
        <v>330</v>
      </c>
      <c r="D47" s="198">
        <v>520</v>
      </c>
      <c r="E47" s="198">
        <v>570</v>
      </c>
      <c r="F47" s="198">
        <v>705</v>
      </c>
    </row>
    <row r="48" spans="1:6" ht="23.25" customHeight="1" thickBot="1">
      <c r="A48" s="271" t="s">
        <v>384</v>
      </c>
      <c r="B48" s="272"/>
      <c r="C48" s="150">
        <f>B40/(C47/B39)*60</f>
        <v>221.09090909090909</v>
      </c>
      <c r="D48" s="150">
        <f>B40/(D47/B39)*60</f>
        <v>140.30769230769232</v>
      </c>
      <c r="E48" s="150">
        <f>B40/(E47/B39)*60</f>
        <v>128</v>
      </c>
      <c r="F48" s="150">
        <f>B40/(F47/B39)*60</f>
        <v>103.48936170212767</v>
      </c>
    </row>
    <row r="49" spans="1:6" ht="23.25" customHeight="1" thickBot="1">
      <c r="A49" s="271" t="s">
        <v>385</v>
      </c>
      <c r="B49" s="272"/>
      <c r="C49" s="151">
        <f>C48/60</f>
        <v>3.684848484848485</v>
      </c>
      <c r="D49" s="151">
        <f>D48/60</f>
        <v>2.3384615384615386</v>
      </c>
      <c r="E49" s="151">
        <f>E48/60</f>
        <v>2.1333333333333333</v>
      </c>
      <c r="F49" s="151">
        <f t="shared" ref="F49" si="4">F48/60</f>
        <v>1.724822695035461</v>
      </c>
    </row>
  </sheetData>
  <mergeCells count="16">
    <mergeCell ref="A11:B11"/>
    <mergeCell ref="A23:B23"/>
    <mergeCell ref="D1:F3"/>
    <mergeCell ref="A4:B4"/>
    <mergeCell ref="A10:B10"/>
    <mergeCell ref="D13:F15"/>
    <mergeCell ref="A16:B16"/>
    <mergeCell ref="A48:B48"/>
    <mergeCell ref="A49:B49"/>
    <mergeCell ref="A22:B22"/>
    <mergeCell ref="D25:F27"/>
    <mergeCell ref="A28:B28"/>
    <mergeCell ref="A41:B41"/>
    <mergeCell ref="A35:B35"/>
    <mergeCell ref="D38:F40"/>
    <mergeCell ref="A36:B36"/>
  </mergeCells>
  <phoneticPr fontId="13" type="noConversion"/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showGridLines="0" topLeftCell="A13" workbookViewId="0">
      <selection activeCell="B9" sqref="B9"/>
    </sheetView>
  </sheetViews>
  <sheetFormatPr defaultColWidth="9.140625" defaultRowHeight="12.75"/>
  <cols>
    <col min="1" max="1" width="22.7109375" style="27" bestFit="1" customWidth="1"/>
    <col min="2" max="2" width="12.42578125" style="27" bestFit="1" customWidth="1"/>
    <col min="3" max="3" width="38.7109375" style="27" bestFit="1" customWidth="1"/>
    <col min="4" max="4" width="23.7109375" style="27" customWidth="1"/>
    <col min="5" max="5" width="18.7109375" style="27" customWidth="1"/>
    <col min="6" max="16384" width="9.140625" style="27"/>
  </cols>
  <sheetData>
    <row r="1" spans="1:13" ht="13.5" thickBot="1">
      <c r="A1" s="29" t="s">
        <v>404</v>
      </c>
      <c r="B1" s="30"/>
      <c r="C1" s="30"/>
      <c r="D1" s="30"/>
      <c r="E1" s="31"/>
    </row>
    <row r="2" spans="1:13" ht="46.5" customHeight="1" thickBot="1">
      <c r="A2" s="32" t="s">
        <v>405</v>
      </c>
      <c r="B2" s="33" t="s">
        <v>347</v>
      </c>
      <c r="C2" s="34" t="s">
        <v>406</v>
      </c>
      <c r="D2" s="34" t="s">
        <v>407</v>
      </c>
      <c r="E2" s="34" t="s">
        <v>408</v>
      </c>
    </row>
    <row r="3" spans="1:13" ht="13.5" thickBot="1">
      <c r="A3" s="18" t="s">
        <v>409</v>
      </c>
      <c r="B3" s="19">
        <f>$B$5*0.25</f>
        <v>0.75</v>
      </c>
      <c r="C3" s="19">
        <f>(B3)*($B$9*1000)/$B$7</f>
        <v>1.4705882352941178</v>
      </c>
      <c r="D3" s="20">
        <f>$E$7*100/($B$8*C3)</f>
        <v>320</v>
      </c>
      <c r="E3" s="20">
        <f>D3*B8</f>
        <v>5440</v>
      </c>
    </row>
    <row r="4" spans="1:13" ht="15.75" customHeight="1" thickBot="1">
      <c r="A4" s="18" t="s">
        <v>410</v>
      </c>
      <c r="B4" s="18">
        <f>$B$5*0.5</f>
        <v>1.5</v>
      </c>
      <c r="C4" s="19">
        <f t="shared" ref="C4" si="0">(B4)*($B$9*1000)/$B$7</f>
        <v>2.9411764705882355</v>
      </c>
      <c r="D4" s="20">
        <f>$E$7*100/($B$8*C4)</f>
        <v>160</v>
      </c>
      <c r="E4" s="20">
        <f>D4*B8</f>
        <v>2720</v>
      </c>
      <c r="G4"/>
      <c r="H4"/>
      <c r="I4"/>
      <c r="J4"/>
      <c r="K4"/>
      <c r="L4"/>
      <c r="M4"/>
    </row>
    <row r="5" spans="1:13" ht="13.5" customHeight="1" thickBot="1">
      <c r="A5" s="28" t="s">
        <v>411</v>
      </c>
      <c r="B5" s="18">
        <v>3</v>
      </c>
      <c r="C5" s="19">
        <f>(B5)*($B$9*1000)/$B$7</f>
        <v>5.882352941176471</v>
      </c>
      <c r="D5" s="20">
        <f>$E$7*100/($B$8*C5)</f>
        <v>80</v>
      </c>
      <c r="E5" s="20">
        <f>D5*B8</f>
        <v>1360</v>
      </c>
      <c r="G5"/>
      <c r="H5"/>
      <c r="I5"/>
      <c r="J5"/>
      <c r="K5"/>
      <c r="L5"/>
      <c r="M5"/>
    </row>
    <row r="6" spans="1:13" ht="13.5" thickBot="1">
      <c r="A6" s="129" t="s">
        <v>412</v>
      </c>
      <c r="B6" s="18">
        <v>370</v>
      </c>
      <c r="C6" s="19">
        <f>B6/B8</f>
        <v>21.764705882352942</v>
      </c>
      <c r="D6" s="20">
        <f>$E$7*100/($B$8*C6)</f>
        <v>21.621621621621621</v>
      </c>
      <c r="E6" s="20">
        <f>D6*B8</f>
        <v>367.56756756756755</v>
      </c>
      <c r="G6"/>
      <c r="H6"/>
      <c r="I6"/>
      <c r="J6"/>
      <c r="K6"/>
      <c r="L6"/>
      <c r="M6"/>
    </row>
    <row r="7" spans="1:13" ht="13.5" thickBot="1">
      <c r="A7" s="35" t="s">
        <v>413</v>
      </c>
      <c r="B7" s="18">
        <f>(B9*1000)*E8</f>
        <v>1020</v>
      </c>
      <c r="C7" s="28"/>
      <c r="D7" s="21" t="s">
        <v>414</v>
      </c>
      <c r="E7" s="22">
        <v>80</v>
      </c>
      <c r="G7"/>
      <c r="H7"/>
      <c r="I7"/>
      <c r="J7"/>
      <c r="K7"/>
      <c r="L7"/>
      <c r="M7"/>
    </row>
    <row r="8" spans="1:13" ht="13.5" thickBot="1">
      <c r="A8" s="35" t="s">
        <v>415</v>
      </c>
      <c r="B8" s="18">
        <f>B7/60</f>
        <v>17</v>
      </c>
      <c r="C8" s="36"/>
      <c r="D8" s="23" t="s">
        <v>416</v>
      </c>
      <c r="E8" s="24">
        <v>0.51</v>
      </c>
      <c r="G8"/>
      <c r="H8"/>
      <c r="I8"/>
      <c r="J8"/>
      <c r="K8"/>
      <c r="L8"/>
      <c r="M8"/>
    </row>
    <row r="9" spans="1:13" ht="13.5" thickBot="1">
      <c r="A9" s="36" t="s">
        <v>417</v>
      </c>
      <c r="B9" s="25">
        <v>2</v>
      </c>
      <c r="C9" s="284" t="s">
        <v>418</v>
      </c>
      <c r="D9" s="285"/>
      <c r="E9" s="26"/>
      <c r="G9"/>
      <c r="H9"/>
      <c r="I9"/>
      <c r="J9"/>
      <c r="K9"/>
      <c r="L9"/>
      <c r="M9"/>
    </row>
    <row r="10" spans="1:13" ht="13.5" thickBot="1">
      <c r="A10" s="37"/>
      <c r="G10"/>
      <c r="H10"/>
      <c r="I10"/>
      <c r="J10"/>
      <c r="K10"/>
      <c r="L10"/>
      <c r="M10"/>
    </row>
    <row r="11" spans="1:13" ht="13.5" thickBot="1">
      <c r="A11" s="29" t="s">
        <v>419</v>
      </c>
      <c r="B11" s="30"/>
      <c r="C11" s="30"/>
      <c r="D11" s="30"/>
      <c r="E11" s="31"/>
    </row>
    <row r="12" spans="1:13" ht="57" thickBot="1">
      <c r="A12" s="32" t="s">
        <v>405</v>
      </c>
      <c r="B12" s="33" t="s">
        <v>347</v>
      </c>
      <c r="C12" s="34" t="s">
        <v>406</v>
      </c>
      <c r="D12" s="34" t="s">
        <v>407</v>
      </c>
      <c r="E12" s="34" t="s">
        <v>408</v>
      </c>
    </row>
    <row r="13" spans="1:13" ht="13.5" thickBot="1">
      <c r="A13" s="18" t="s">
        <v>409</v>
      </c>
      <c r="B13" s="19">
        <f>$B$15*0.125</f>
        <v>0.375</v>
      </c>
      <c r="C13" s="19">
        <f>(B13)*($B$9*1000)/$B$7</f>
        <v>0.73529411764705888</v>
      </c>
      <c r="D13" s="20">
        <f>$E$17*100/($B$18*C13)</f>
        <v>640</v>
      </c>
      <c r="E13" s="20">
        <f>D13*B18</f>
        <v>10880</v>
      </c>
    </row>
    <row r="14" spans="1:13" ht="13.5" thickBot="1">
      <c r="A14" s="18" t="s">
        <v>410</v>
      </c>
      <c r="B14" s="18">
        <f>$B$15*0.5</f>
        <v>1.5</v>
      </c>
      <c r="C14" s="19">
        <f t="shared" ref="C14" si="1">(B14)*($B$9*1000)/$B$7</f>
        <v>2.9411764705882355</v>
      </c>
      <c r="D14" s="20">
        <f t="shared" ref="D14:D16" si="2">$E$17*100/($B$18*C14)</f>
        <v>160</v>
      </c>
      <c r="E14" s="20">
        <f>D14*B18</f>
        <v>2720</v>
      </c>
    </row>
    <row r="15" spans="1:13" ht="13.5" thickBot="1">
      <c r="A15" s="28" t="s">
        <v>411</v>
      </c>
      <c r="B15" s="18">
        <v>3</v>
      </c>
      <c r="C15" s="19">
        <f>(B15)*($B$9*1000)/$B$7</f>
        <v>5.882352941176471</v>
      </c>
      <c r="D15" s="20">
        <f t="shared" si="2"/>
        <v>80</v>
      </c>
      <c r="E15" s="20">
        <f>D15*B18</f>
        <v>1360</v>
      </c>
    </row>
    <row r="16" spans="1:13" ht="13.5" thickBot="1">
      <c r="A16" s="129" t="s">
        <v>412</v>
      </c>
      <c r="B16" s="18">
        <v>370</v>
      </c>
      <c r="C16" s="19">
        <f>B16/B18</f>
        <v>21.764705882352942</v>
      </c>
      <c r="D16" s="20">
        <f t="shared" si="2"/>
        <v>21.621621621621621</v>
      </c>
      <c r="E16" s="20">
        <f>D16*B18</f>
        <v>367.56756756756755</v>
      </c>
    </row>
    <row r="17" spans="1:5" ht="13.5" thickBot="1">
      <c r="A17" s="35" t="s">
        <v>413</v>
      </c>
      <c r="B17" s="18">
        <f>(B19*1000)*E18</f>
        <v>1020</v>
      </c>
      <c r="C17" s="28"/>
      <c r="D17" s="21" t="s">
        <v>414</v>
      </c>
      <c r="E17" s="22">
        <v>80</v>
      </c>
    </row>
    <row r="18" spans="1:5" ht="13.5" thickBot="1">
      <c r="A18" s="35" t="s">
        <v>415</v>
      </c>
      <c r="B18" s="18">
        <f>B17/60</f>
        <v>17</v>
      </c>
      <c r="C18" s="36"/>
      <c r="D18" s="23" t="s">
        <v>416</v>
      </c>
      <c r="E18" s="24">
        <v>0.51</v>
      </c>
    </row>
    <row r="19" spans="1:5" ht="13.5" thickBot="1">
      <c r="A19" s="36" t="s">
        <v>417</v>
      </c>
      <c r="B19" s="25">
        <v>2</v>
      </c>
      <c r="C19" s="284" t="s">
        <v>418</v>
      </c>
      <c r="D19" s="285"/>
      <c r="E19" s="26"/>
    </row>
    <row r="20" spans="1:5" ht="13.5" thickBot="1"/>
    <row r="21" spans="1:5" ht="13.5" thickBot="1">
      <c r="A21" s="29" t="s">
        <v>420</v>
      </c>
      <c r="B21" s="30"/>
      <c r="C21" s="30"/>
      <c r="D21" s="30"/>
      <c r="E21" s="31"/>
    </row>
    <row r="22" spans="1:5" ht="57" thickBot="1">
      <c r="A22" s="32" t="s">
        <v>405</v>
      </c>
      <c r="B22" s="33" t="s">
        <v>347</v>
      </c>
      <c r="C22" s="34" t="s">
        <v>406</v>
      </c>
      <c r="D22" s="34" t="s">
        <v>407</v>
      </c>
      <c r="E22" s="34" t="s">
        <v>408</v>
      </c>
    </row>
    <row r="23" spans="1:5" ht="13.5" thickBot="1">
      <c r="A23" s="18" t="s">
        <v>409</v>
      </c>
      <c r="B23" s="19">
        <f>$B$25*0.25</f>
        <v>0.9</v>
      </c>
      <c r="C23" s="19">
        <f>(B23)*($B$9*1000)/$B$7</f>
        <v>1.7647058823529411</v>
      </c>
      <c r="D23" s="20">
        <f>$E$27*100/($B$28*C23)</f>
        <v>222.95081967213119</v>
      </c>
      <c r="E23" s="20">
        <f>D23*B28</f>
        <v>4533.3333333333339</v>
      </c>
    </row>
    <row r="24" spans="1:5" ht="13.5" thickBot="1">
      <c r="A24" s="18" t="s">
        <v>410</v>
      </c>
      <c r="B24" s="18">
        <f>$B$25*0.5</f>
        <v>1.8</v>
      </c>
      <c r="C24" s="19">
        <f t="shared" ref="C24" si="3">(B24)*($B$9*1000)/$B$7</f>
        <v>3.5294117647058822</v>
      </c>
      <c r="D24" s="20">
        <f t="shared" ref="D24:D26" si="4">$E$27*100/($B$28*C24)</f>
        <v>111.47540983606559</v>
      </c>
      <c r="E24" s="20">
        <f>D24*B28</f>
        <v>2266.666666666667</v>
      </c>
    </row>
    <row r="25" spans="1:5" ht="13.5" thickBot="1">
      <c r="A25" s="28" t="s">
        <v>411</v>
      </c>
      <c r="B25" s="18">
        <v>3.6</v>
      </c>
      <c r="C25" s="19">
        <f>(B25)*($B$9*1000)/$B$7</f>
        <v>7.0588235294117645</v>
      </c>
      <c r="D25" s="20">
        <f t="shared" si="4"/>
        <v>55.737704918032797</v>
      </c>
      <c r="E25" s="20">
        <f>D25*B28</f>
        <v>1133.3333333333335</v>
      </c>
    </row>
    <row r="26" spans="1:5" ht="13.5" thickBot="1">
      <c r="A26" s="129" t="s">
        <v>412</v>
      </c>
      <c r="B26" s="18">
        <v>370</v>
      </c>
      <c r="C26" s="19">
        <f>B26/B28</f>
        <v>18.196721311475411</v>
      </c>
      <c r="D26" s="20">
        <f t="shared" si="4"/>
        <v>21.621621621621621</v>
      </c>
      <c r="E26" s="20">
        <f>D26*B28</f>
        <v>439.6396396396396</v>
      </c>
    </row>
    <row r="27" spans="1:5" ht="13.5" thickBot="1">
      <c r="A27" s="35" t="s">
        <v>413</v>
      </c>
      <c r="B27" s="18">
        <f>(B29*1000)*E28</f>
        <v>1220</v>
      </c>
      <c r="C27" s="28"/>
      <c r="D27" s="21" t="s">
        <v>414</v>
      </c>
      <c r="E27" s="22">
        <v>80</v>
      </c>
    </row>
    <row r="28" spans="1:5" ht="13.5" thickBot="1">
      <c r="A28" s="35" t="s">
        <v>415</v>
      </c>
      <c r="B28" s="128">
        <f>B27/60</f>
        <v>20.333333333333332</v>
      </c>
      <c r="C28" s="36"/>
      <c r="D28" s="23" t="s">
        <v>416</v>
      </c>
      <c r="E28" s="24">
        <v>0.61</v>
      </c>
    </row>
    <row r="29" spans="1:5" ht="13.5" thickBot="1">
      <c r="A29" s="36" t="s">
        <v>417</v>
      </c>
      <c r="B29" s="25">
        <v>2</v>
      </c>
      <c r="C29" s="284" t="s">
        <v>418</v>
      </c>
      <c r="D29" s="285"/>
      <c r="E29" s="26"/>
    </row>
    <row r="30" spans="1:5" ht="13.5" thickBot="1">
      <c r="A30" s="37"/>
    </row>
    <row r="31" spans="1:5" ht="13.5" thickBot="1">
      <c r="A31" s="29" t="s">
        <v>397</v>
      </c>
      <c r="B31" s="30"/>
      <c r="C31" s="30"/>
      <c r="D31" s="30"/>
      <c r="E31" s="31"/>
    </row>
    <row r="32" spans="1:5" ht="57" thickBot="1">
      <c r="A32" s="32" t="s">
        <v>405</v>
      </c>
      <c r="B32" s="33" t="s">
        <v>347</v>
      </c>
      <c r="C32" s="34" t="s">
        <v>406</v>
      </c>
      <c r="D32" s="34" t="s">
        <v>407</v>
      </c>
      <c r="E32" s="34" t="s">
        <v>408</v>
      </c>
    </row>
    <row r="33" spans="1:5" ht="13.5" thickBot="1">
      <c r="A33" s="18" t="s">
        <v>409</v>
      </c>
      <c r="B33" s="19">
        <f>$B$35*0.358</f>
        <v>1.0024</v>
      </c>
      <c r="C33" s="19">
        <f>(B33)*($B$9*1000)/$B$7</f>
        <v>1.9654901960784312</v>
      </c>
      <c r="D33" s="20">
        <f>$E$37*100/($B$38*C33)</f>
        <v>171.98161033238537</v>
      </c>
      <c r="E33" s="20">
        <f>D33*B38</f>
        <v>4070.2314445331208</v>
      </c>
    </row>
    <row r="34" spans="1:5" ht="13.5" thickBot="1">
      <c r="A34" s="18" t="s">
        <v>410</v>
      </c>
      <c r="B34" s="19">
        <f>$B$35*0.655</f>
        <v>1.8339999999999999</v>
      </c>
      <c r="C34" s="19">
        <f t="shared" ref="C34" si="5">(B34)*($B$9*1000)/$B$7</f>
        <v>3.5960784313725487</v>
      </c>
      <c r="D34" s="20">
        <f t="shared" ref="D34:D36" si="6">$E$37*100/($B$38*C34)</f>
        <v>93.999109158769414</v>
      </c>
      <c r="E34" s="20">
        <f>D34*B38</f>
        <v>2224.6455834242097</v>
      </c>
    </row>
    <row r="35" spans="1:5" ht="13.5" thickBot="1">
      <c r="A35" s="28" t="s">
        <v>411</v>
      </c>
      <c r="B35" s="18">
        <v>2.8</v>
      </c>
      <c r="C35" s="19">
        <f>(B35)*($B$9*1000)/$B$7</f>
        <v>5.4901960784313726</v>
      </c>
      <c r="D35" s="20">
        <f t="shared" si="6"/>
        <v>61.569416498993967</v>
      </c>
      <c r="E35" s="20">
        <f>D35*B38</f>
        <v>1457.1428571428573</v>
      </c>
    </row>
    <row r="36" spans="1:5" ht="13.5" thickBot="1">
      <c r="A36" s="129" t="s">
        <v>412</v>
      </c>
      <c r="B36" s="18">
        <v>370</v>
      </c>
      <c r="C36" s="19">
        <f>B36/B38</f>
        <v>15.633802816901408</v>
      </c>
      <c r="D36" s="20">
        <f t="shared" si="6"/>
        <v>21.621621621621621</v>
      </c>
      <c r="E36" s="20">
        <f>D36*B38</f>
        <v>511.7117117117117</v>
      </c>
    </row>
    <row r="37" spans="1:5" ht="13.5" thickBot="1">
      <c r="A37" s="35" t="s">
        <v>413</v>
      </c>
      <c r="B37" s="18">
        <f>(B39*1000)*E38</f>
        <v>1420</v>
      </c>
      <c r="C37" s="28"/>
      <c r="D37" s="21" t="s">
        <v>414</v>
      </c>
      <c r="E37" s="22">
        <v>80</v>
      </c>
    </row>
    <row r="38" spans="1:5" ht="13.5" thickBot="1">
      <c r="A38" s="35" t="s">
        <v>415</v>
      </c>
      <c r="B38" s="128">
        <f>B37/60</f>
        <v>23.666666666666668</v>
      </c>
      <c r="C38" s="36"/>
      <c r="D38" s="23" t="s">
        <v>416</v>
      </c>
      <c r="E38" s="24">
        <v>0.71</v>
      </c>
    </row>
    <row r="39" spans="1:5" ht="13.5" thickBot="1">
      <c r="A39" s="36" t="s">
        <v>417</v>
      </c>
      <c r="B39" s="25">
        <v>2</v>
      </c>
      <c r="C39" s="284" t="s">
        <v>418</v>
      </c>
      <c r="D39" s="285"/>
      <c r="E39" s="26"/>
    </row>
    <row r="41" spans="1:5">
      <c r="D41" s="38"/>
    </row>
  </sheetData>
  <protectedRanges>
    <protectedRange sqref="B29 B9 B39 B19" name="Range1"/>
  </protectedRanges>
  <mergeCells count="4">
    <mergeCell ref="C39:D39"/>
    <mergeCell ref="C9:D9"/>
    <mergeCell ref="C19:D19"/>
    <mergeCell ref="C29:D29"/>
  </mergeCells>
  <phoneticPr fontId="13" type="noConversion"/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FA70480891C48935BB403F91A8985" ma:contentTypeVersion="12" ma:contentTypeDescription="Create a new document." ma:contentTypeScope="" ma:versionID="0a0684d8630c7d5fd989d2019b5d7468">
  <xsd:schema xmlns:xsd="http://www.w3.org/2001/XMLSchema" xmlns:xs="http://www.w3.org/2001/XMLSchema" xmlns:p="http://schemas.microsoft.com/office/2006/metadata/properties" xmlns:ns2="b7efd724-ec55-4578-ab7a-10f2c984af51" xmlns:ns3="43102120-262f-4f6d-be7c-40f99fe7fb1e" targetNamespace="http://schemas.microsoft.com/office/2006/metadata/properties" ma:root="true" ma:fieldsID="1a99608ffa549c3c0561a113f2bfefc2" ns2:_="" ns3:_="">
    <xsd:import namespace="b7efd724-ec55-4578-ab7a-10f2c984af51"/>
    <xsd:import namespace="43102120-262f-4f6d-be7c-40f99fe7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d724-ec55-4578-ab7a-10f2c984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2120-262f-4f6d-be7c-40f99fe7fb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7ec5ed-f84e-4598-910f-e95687870f5f}" ma:internalName="TaxCatchAll" ma:showField="CatchAllData" ma:web="43102120-262f-4f6d-be7c-40f99fe7f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Application xmlns="http://www.sap.com/cof/excel/application">
  <Version>2</Version>
  <Revision>2.7.502.89393</Revision>
</Applicatio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fd724-ec55-4578-ab7a-10f2c984af51">
      <Terms xmlns="http://schemas.microsoft.com/office/infopath/2007/PartnerControls"/>
    </lcf76f155ced4ddcb4097134ff3c332f>
    <TaxCatchAll xmlns="43102120-262f-4f6d-be7c-40f99fe7fb1e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1F4DA8A-32D5-402A-9CCD-E085D025F3A5}"/>
</file>

<file path=customXml/itemProps2.xml><?xml version="1.0" encoding="utf-8"?>
<ds:datastoreItem xmlns:ds="http://schemas.openxmlformats.org/officeDocument/2006/customXml" ds:itemID="{40055100-3773-48B9-8C23-9ED833C7A974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C66D2FD2-3427-43C0-BAFB-86B580FFC9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139058-71A6-4DC8-8FE5-72659727DA84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87622b40-87dd-4be9-b0b8-55611de84772"/>
    <ds:schemaRef ds:uri="1c3c4a7a-1385-44ac-b4d6-d00d55da8873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C8573A7-722D-4976-8B4A-81A540C227E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Fact sheet</vt:lpstr>
      <vt:lpstr>Models</vt:lpstr>
      <vt:lpstr>Master specs</vt:lpstr>
      <vt:lpstr>Accessories</vt:lpstr>
      <vt:lpstr>Default Accessory</vt:lpstr>
      <vt:lpstr>Features</vt:lpstr>
      <vt:lpstr>JTBD by Deck</vt:lpstr>
      <vt:lpstr>Running time calc Li ion</vt:lpstr>
      <vt:lpstr>Productivity calculator</vt:lpstr>
    </vt:vector>
  </TitlesOfParts>
  <Manager/>
  <Company>ALTO Danmark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Factsheet template</dc:title>
  <dc:subject/>
  <dc:creator>ALTO</dc:creator>
  <cp:keywords/>
  <dc:description/>
  <cp:lastModifiedBy>Tine Maribo</cp:lastModifiedBy>
  <cp:revision/>
  <dcterms:created xsi:type="dcterms:W3CDTF">2004-11-01T10:10:33Z</dcterms:created>
  <dcterms:modified xsi:type="dcterms:W3CDTF">2024-09-17T19:53:54Z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0x010100E71FA70480891C48935BB403F91A8985</vt:lpwstr>
  </property>
  <property fmtid="{D5CDD505-2E9C-101B-9397-08002B2CF9AE}" pid="4" name="MediaServiceImageTags">
    <vt:lpwstr/>
  </property>
  <property fmtid="{D5CDD505-2E9C-101B-9397-08002B2CF9AE}" pid="5" name="CustomUiType">
    <vt:lpwstr>2</vt:lpwstr>
  </property>
  <property fmtid="{D5CDD505-2E9C-101B-9397-08002B2CF9AE}" pid="6" name="MSIP_Label_80e2fd56-b1bd-4302-bb77-abc4cbb9e997_Enabled">
    <vt:lpwstr>true</vt:lpwstr>
  </property>
  <property fmtid="{D5CDD505-2E9C-101B-9397-08002B2CF9AE}" pid="7" name="MSIP_Label_80e2fd56-b1bd-4302-bb77-abc4cbb9e997_SetDate">
    <vt:lpwstr>2024-09-16T12:23:52Z</vt:lpwstr>
  </property>
  <property fmtid="{D5CDD505-2E9C-101B-9397-08002B2CF9AE}" pid="8" name="MSIP_Label_80e2fd56-b1bd-4302-bb77-abc4cbb9e997_Method">
    <vt:lpwstr>Privileged</vt:lpwstr>
  </property>
  <property fmtid="{D5CDD505-2E9C-101B-9397-08002B2CF9AE}" pid="9" name="MSIP_Label_80e2fd56-b1bd-4302-bb77-abc4cbb9e997_Name">
    <vt:lpwstr>Nilfisk confidential</vt:lpwstr>
  </property>
  <property fmtid="{D5CDD505-2E9C-101B-9397-08002B2CF9AE}" pid="10" name="MSIP_Label_80e2fd56-b1bd-4302-bb77-abc4cbb9e997_SiteId">
    <vt:lpwstr>753c5d99-05be-4237-b4c5-fdb2e6b32ab2</vt:lpwstr>
  </property>
  <property fmtid="{D5CDD505-2E9C-101B-9397-08002B2CF9AE}" pid="11" name="MSIP_Label_80e2fd56-b1bd-4302-bb77-abc4cbb9e997_ActionId">
    <vt:lpwstr>b0c731d0-b09c-49b3-8d7e-4183db49b6b3</vt:lpwstr>
  </property>
  <property fmtid="{D5CDD505-2E9C-101B-9397-08002B2CF9AE}" pid="12" name="MSIP_Label_80e2fd56-b1bd-4302-bb77-abc4cbb9e997_ContentBits">
    <vt:lpwstr>2</vt:lpwstr>
  </property>
  <property fmtid="{D5CDD505-2E9C-101B-9397-08002B2CF9AE}" pid="13" name="CofWorkbookId">
    <vt:lpwstr>3fb32e66-23e8-45c4-b9c4-e17987c7fd84</vt:lpwstr>
  </property>
</Properties>
</file>